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25" windowWidth="19440" windowHeight="12480"/>
  </bookViews>
  <sheets>
    <sheet name="один вид топлива" sheetId="4" r:id="rId1"/>
  </sheets>
  <definedNames>
    <definedName name="_xlnm.Print_Titles" localSheetId="0">'один вид топлива'!$43:$44</definedName>
    <definedName name="_xlnm.Print_Area" localSheetId="0">'один вид топлива'!$A$1:$H$176</definedName>
  </definedNames>
  <calcPr calcId="144525"/>
</workbook>
</file>

<file path=xl/calcChain.xml><?xml version="1.0" encoding="utf-8"?>
<calcChain xmlns="http://schemas.openxmlformats.org/spreadsheetml/2006/main">
  <c r="E121" i="4"/>
  <c r="D159" l="1"/>
  <c r="E159"/>
  <c r="E46"/>
  <c r="E52"/>
  <c r="E81" l="1"/>
  <c r="E49" l="1"/>
  <c r="E109" l="1"/>
  <c r="E61"/>
  <c r="E53" l="1"/>
  <c r="F55"/>
  <c r="F56"/>
  <c r="F57"/>
  <c r="E63" l="1"/>
  <c r="E47" l="1"/>
  <c r="E50"/>
  <c r="E48" l="1"/>
  <c r="D134" l="1"/>
  <c r="D111"/>
  <c r="E111"/>
  <c r="D15"/>
  <c r="E134"/>
  <c r="D33" l="1"/>
  <c r="E15" l="1"/>
  <c r="E154" s="1"/>
  <c r="G15"/>
  <c r="E160"/>
  <c r="D160"/>
  <c r="G158"/>
  <c r="F158"/>
  <c r="G150"/>
  <c r="F150"/>
  <c r="G149"/>
  <c r="F149"/>
  <c r="G148"/>
  <c r="F148"/>
  <c r="G147"/>
  <c r="F147"/>
  <c r="G146"/>
  <c r="F146"/>
  <c r="G145"/>
  <c r="F145"/>
  <c r="G144"/>
  <c r="F144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3"/>
  <c r="G132"/>
  <c r="F132"/>
  <c r="G131"/>
  <c r="F131"/>
  <c r="G130"/>
  <c r="F130"/>
  <c r="G129"/>
  <c r="F129"/>
  <c r="G128"/>
  <c r="F128"/>
  <c r="G127"/>
  <c r="F127"/>
  <c r="G126"/>
  <c r="F126"/>
  <c r="G125"/>
  <c r="F125"/>
  <c r="G124"/>
  <c r="F124"/>
  <c r="G123"/>
  <c r="F123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E104"/>
  <c r="E143" s="1"/>
  <c r="D104"/>
  <c r="D143" s="1"/>
  <c r="G101"/>
  <c r="F101"/>
  <c r="G100"/>
  <c r="F100"/>
  <c r="G99"/>
  <c r="G98"/>
  <c r="F98"/>
  <c r="G96"/>
  <c r="F96"/>
  <c r="G95"/>
  <c r="F95"/>
  <c r="G94"/>
  <c r="F94"/>
  <c r="G93"/>
  <c r="F93"/>
  <c r="G92"/>
  <c r="F92"/>
  <c r="G91"/>
  <c r="F91"/>
  <c r="G90"/>
  <c r="F90"/>
  <c r="E89"/>
  <c r="E102" s="1"/>
  <c r="D89"/>
  <c r="D102" s="1"/>
  <c r="G88"/>
  <c r="F88"/>
  <c r="G87"/>
  <c r="F87"/>
  <c r="G86"/>
  <c r="G85"/>
  <c r="F85"/>
  <c r="G82"/>
  <c r="F82"/>
  <c r="G81"/>
  <c r="F81"/>
  <c r="E80"/>
  <c r="D80"/>
  <c r="G79"/>
  <c r="G78"/>
  <c r="G77"/>
  <c r="F77"/>
  <c r="G76"/>
  <c r="F76"/>
  <c r="G75"/>
  <c r="F75"/>
  <c r="G74"/>
  <c r="F74"/>
  <c r="G73"/>
  <c r="F73"/>
  <c r="G72"/>
  <c r="F72"/>
  <c r="E71"/>
  <c r="D71"/>
  <c r="G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4"/>
  <c r="F54"/>
  <c r="E97"/>
  <c r="D53"/>
  <c r="F53" s="1"/>
  <c r="G52"/>
  <c r="G51"/>
  <c r="F51"/>
  <c r="G50"/>
  <c r="F50"/>
  <c r="G49"/>
  <c r="F49"/>
  <c r="G48"/>
  <c r="F48"/>
  <c r="G47"/>
  <c r="F47"/>
  <c r="D46"/>
  <c r="E39"/>
  <c r="D39"/>
  <c r="G18"/>
  <c r="F18"/>
  <c r="G17"/>
  <c r="F17"/>
  <c r="G16"/>
  <c r="F16"/>
  <c r="E33"/>
  <c r="G11"/>
  <c r="F11"/>
  <c r="D97" l="1"/>
  <c r="F80"/>
  <c r="E12"/>
  <c r="E166" s="1"/>
  <c r="G8"/>
  <c r="D12"/>
  <c r="G13"/>
  <c r="G80"/>
  <c r="D154"/>
  <c r="D156" s="1"/>
  <c r="G71"/>
  <c r="E83"/>
  <c r="E151" s="1"/>
  <c r="G53"/>
  <c r="G104"/>
  <c r="D83"/>
  <c r="D151" s="1"/>
  <c r="F15"/>
  <c r="G46"/>
  <c r="G89"/>
  <c r="E156"/>
  <c r="E155"/>
  <c r="E152" s="1"/>
  <c r="G143"/>
  <c r="F143"/>
  <c r="G102"/>
  <c r="F102"/>
  <c r="F8"/>
  <c r="F13"/>
  <c r="F46"/>
  <c r="F104"/>
  <c r="D10" l="1"/>
  <c r="D7" s="1"/>
  <c r="D9" s="1"/>
  <c r="D166"/>
  <c r="D14"/>
  <c r="E14"/>
  <c r="E167"/>
  <c r="E32" s="1"/>
  <c r="E10"/>
  <c r="E9" s="1"/>
  <c r="E165"/>
  <c r="F12"/>
  <c r="D165"/>
  <c r="D167"/>
  <c r="D32" s="1"/>
  <c r="E164"/>
  <c r="F83"/>
  <c r="G83"/>
  <c r="D155"/>
  <c r="G155" s="1"/>
  <c r="F154"/>
  <c r="G154"/>
  <c r="G12"/>
  <c r="D164"/>
  <c r="E157"/>
  <c r="E153"/>
  <c r="G151"/>
  <c r="F151"/>
  <c r="D157"/>
  <c r="G156"/>
  <c r="F156"/>
  <c r="F155" l="1"/>
  <c r="D152"/>
  <c r="D153" s="1"/>
  <c r="G153" s="1"/>
  <c r="G10"/>
  <c r="F10"/>
  <c r="G157"/>
  <c r="F157"/>
  <c r="G7"/>
  <c r="F7"/>
  <c r="G152" l="1"/>
  <c r="G159"/>
  <c r="F152"/>
  <c r="F153"/>
  <c r="F159" l="1"/>
</calcChain>
</file>

<file path=xl/sharedStrings.xml><?xml version="1.0" encoding="utf-8"?>
<sst xmlns="http://schemas.openxmlformats.org/spreadsheetml/2006/main" count="480" uniqueCount="310">
  <si>
    <t>№ п/п</t>
  </si>
  <si>
    <t>Наименование расходов</t>
  </si>
  <si>
    <t>Ед.изм.</t>
  </si>
  <si>
    <t>Факт</t>
  </si>
  <si>
    <t>отклонение 
(факт - план)</t>
  </si>
  <si>
    <t>% отклонения факта от плана</t>
  </si>
  <si>
    <t>Баланс тепловой энергии</t>
  </si>
  <si>
    <t>1.</t>
  </si>
  <si>
    <t>Отпуск тепловой энергии тепловым источником (выработка)</t>
  </si>
  <si>
    <t>Гкал</t>
  </si>
  <si>
    <t>1.1</t>
  </si>
  <si>
    <t>Расход теплоэнергии на собственные нужды</t>
  </si>
  <si>
    <t>то же в % от выработки тепловой энергии</t>
  </si>
  <si>
    <t>%</t>
  </si>
  <si>
    <t>1.2</t>
  </si>
  <si>
    <t xml:space="preserve">Отпуск тепловой энергии, поставляемой с коллекторов источника тепловой энергии
</t>
  </si>
  <si>
    <t>2</t>
  </si>
  <si>
    <t>Покупка тепловой энергии</t>
  </si>
  <si>
    <t>3.</t>
  </si>
  <si>
    <t>Отпуск тепловой энергии в тепловую сеть</t>
  </si>
  <si>
    <t>3.1</t>
  </si>
  <si>
    <t>Потери тепловой энергии в сети</t>
  </si>
  <si>
    <t>то же в % к отпуску тепловой энергии в тепловую сеть</t>
  </si>
  <si>
    <t>3.2</t>
  </si>
  <si>
    <t xml:space="preserve">Отпуск тепловой энергии из тепловой сети (полезный отпуск)
</t>
  </si>
  <si>
    <t xml:space="preserve">  - население</t>
  </si>
  <si>
    <t>Индексы Минэкономразвития по видам ресурсов</t>
  </si>
  <si>
    <t xml:space="preserve">  Природный газ (с 1 июля)</t>
  </si>
  <si>
    <t>Уголь</t>
  </si>
  <si>
    <t>Мазут</t>
  </si>
  <si>
    <t xml:space="preserve">Электроэнергия </t>
  </si>
  <si>
    <t>Тепловая энергия (с 1 июля)</t>
  </si>
  <si>
    <t>Железнодорожные перевозки</t>
  </si>
  <si>
    <t xml:space="preserve">Водоснабжение, водоотведение </t>
  </si>
  <si>
    <t>Долгосрочные параметры регулирования (не меняются в течение долгосрочного периода регулирования)</t>
  </si>
  <si>
    <t>Базовый уровень операционных расходов</t>
  </si>
  <si>
    <t>тыс.руб.</t>
  </si>
  <si>
    <t>х</t>
  </si>
  <si>
    <t xml:space="preserve">Индекс эффективности операционных расходов (ИР) </t>
  </si>
  <si>
    <t xml:space="preserve">Нормативный уровень прибыли
</t>
  </si>
  <si>
    <t xml:space="preserve">Показатели энергосбережения энергетической 
эффективности, в том числе:
</t>
  </si>
  <si>
    <t>7.1</t>
  </si>
  <si>
    <t xml:space="preserve">  удельный расход топлива на производство единицы тепловой энергии
</t>
  </si>
  <si>
    <t>кгут/Гкал</t>
  </si>
  <si>
    <t>7.2</t>
  </si>
  <si>
    <t xml:space="preserve">   величина технологических потерь при передаче тепловой энергии по тепловым сетям
</t>
  </si>
  <si>
    <t>7.3</t>
  </si>
  <si>
    <t>отношение величины технологических потерь тепловой энергии, теплоносителя к материальной характеристике тепловой сети</t>
  </si>
  <si>
    <t>Гкал/м2</t>
  </si>
  <si>
    <t>Планируемые значения параметров расчета тарифов (определяются перед началом каждого года долгосрочного периода регулирования)</t>
  </si>
  <si>
    <t>Индекс потребительских цен на расчетный период регулирования (ИПЦ)</t>
  </si>
  <si>
    <t>Индекс изменения количества активов (ИКА)</t>
  </si>
  <si>
    <t>9.1</t>
  </si>
  <si>
    <t>количество условных единиц,  относящихся к активам, необходимым для осуществления регулируемой деятельности</t>
  </si>
  <si>
    <t>9.2</t>
  </si>
  <si>
    <t xml:space="preserve">- установленная тепловая мощность источника тепловой энергии
</t>
  </si>
  <si>
    <t>Гкал/ч</t>
  </si>
  <si>
    <t>10</t>
  </si>
  <si>
    <t>Коэффициент эластичности затрат по росту активов (Кэл)</t>
  </si>
  <si>
    <t>11</t>
  </si>
  <si>
    <t>Коэффициент индексации</t>
  </si>
  <si>
    <t>Операционные расходы</t>
  </si>
  <si>
    <t>Расходы на приобретение сырья и материалов, в том числе:</t>
  </si>
  <si>
    <t>Реагенты, фильтрующие и ионообменные материалы для водоподготовки</t>
  </si>
  <si>
    <t>ГСМ</t>
  </si>
  <si>
    <t>1.3</t>
  </si>
  <si>
    <t>На текущий и капитальный ремонт</t>
  </si>
  <si>
    <t>1.4</t>
  </si>
  <si>
    <t>На текущее содержание и техническое обслуживание</t>
  </si>
  <si>
    <t>1.5</t>
  </si>
  <si>
    <t>Прочие расходы</t>
  </si>
  <si>
    <t>Расходы на ремонт основных средств, выполняемый подрядным способом</t>
  </si>
  <si>
    <t>Расходы на оплату труда всего</t>
  </si>
  <si>
    <t xml:space="preserve">    в том числе:</t>
  </si>
  <si>
    <t>Оплата труда основных производственных рабочих</t>
  </si>
  <si>
    <t>3.1.1.</t>
  </si>
  <si>
    <t xml:space="preserve">   среднемесячная оплата труда </t>
  </si>
  <si>
    <t>руб./мес.</t>
  </si>
  <si>
    <t>3.1.2</t>
  </si>
  <si>
    <t xml:space="preserve">   численность </t>
  </si>
  <si>
    <t>чел.</t>
  </si>
  <si>
    <t>Оплата труда ремонтного персонала</t>
  </si>
  <si>
    <t>3.2.1.</t>
  </si>
  <si>
    <t xml:space="preserve">среднемесячная оплата труда </t>
  </si>
  <si>
    <t>3.2.2</t>
  </si>
  <si>
    <t xml:space="preserve">численность </t>
  </si>
  <si>
    <t>3.3</t>
  </si>
  <si>
    <t>Оплата труда цехового персонала</t>
  </si>
  <si>
    <t>3.3.1</t>
  </si>
  <si>
    <t>3.3.2</t>
  </si>
  <si>
    <t>3.4</t>
  </si>
  <si>
    <t>Оплата труда АУП</t>
  </si>
  <si>
    <t>3.4.1</t>
  </si>
  <si>
    <t>3.4.2</t>
  </si>
  <si>
    <t>Оплата труда прочего персонала</t>
  </si>
  <si>
    <t>Расходы на оплату работ и услуг  производственного характера, выполняемых по договорам со сторонними организациями</t>
  </si>
  <si>
    <t>Расходы на оплату иных работ и услуг
выполняемых по договорам с организациями, включая:</t>
  </si>
  <si>
    <t>5.1</t>
  </si>
  <si>
    <t xml:space="preserve">   расходы на оплату услуг связи</t>
  </si>
  <si>
    <t>5.2</t>
  </si>
  <si>
    <t xml:space="preserve">   расходы на оплату вневедомственной охраны</t>
  </si>
  <si>
    <t>5.3</t>
  </si>
  <si>
    <t xml:space="preserve">   расходы на оплату коммунальных услуг</t>
  </si>
  <si>
    <t>5.4</t>
  </si>
  <si>
    <t xml:space="preserve">   расходы на оплату юридических, 
информационных, аудиторских и консультационных услуг</t>
  </si>
  <si>
    <t>5.5</t>
  </si>
  <si>
    <t xml:space="preserve">   расходы на оплату услуг по стратегическому управлению организацией</t>
  </si>
  <si>
    <t>5.6</t>
  </si>
  <si>
    <t>6</t>
  </si>
  <si>
    <t>Расходы на служебные командировки</t>
  </si>
  <si>
    <t>7</t>
  </si>
  <si>
    <t>Расходы на обучение персонала</t>
  </si>
  <si>
    <t>8</t>
  </si>
  <si>
    <t>Прочие операционные расходы</t>
  </si>
  <si>
    <t>8.1</t>
  </si>
  <si>
    <t>общехозяйственные расходы</t>
  </si>
  <si>
    <t>8.2</t>
  </si>
  <si>
    <t>иные расходы</t>
  </si>
  <si>
    <t>9</t>
  </si>
  <si>
    <t>ИТОГО  операционные расходы</t>
  </si>
  <si>
    <t>Неподконтрольные расходы</t>
  </si>
  <si>
    <t>Расходы на оплату услуг, оказываемых организациями, осуществляющими регулируемые виды деятельности</t>
  </si>
  <si>
    <t>Арендная плата</t>
  </si>
  <si>
    <t>12</t>
  </si>
  <si>
    <t>Лизинговый платёж</t>
  </si>
  <si>
    <t>13</t>
  </si>
  <si>
    <t>Концессионная плата</t>
  </si>
  <si>
    <t>14</t>
  </si>
  <si>
    <t>Расходы на уплату налогов, сборов и других 
обязательных платежей, в том числе:</t>
  </si>
  <si>
    <t>14.1</t>
  </si>
  <si>
    <t>плата за выбросы и сбросы загрязняющих веществ в окружающую среду, размеще-ние отходов и другие виды негативного воздействия на окружающую среду в пределах установленных нормативов и (или) лимитов</t>
  </si>
  <si>
    <t>14.2</t>
  </si>
  <si>
    <t>расходы на обязательное страхование</t>
  </si>
  <si>
    <t>14.3</t>
  </si>
  <si>
    <t>налог на имущество</t>
  </si>
  <si>
    <t>14.4</t>
  </si>
  <si>
    <t>налог на землю</t>
  </si>
  <si>
    <t>14.5</t>
  </si>
  <si>
    <t>транспортный налог</t>
  </si>
  <si>
    <t>14.6</t>
  </si>
  <si>
    <t>прочие налоги</t>
  </si>
  <si>
    <t>15</t>
  </si>
  <si>
    <t>Отчисления на социальные нужды</t>
  </si>
  <si>
    <t>процент отчислений на социальные нужды</t>
  </si>
  <si>
    <t>16</t>
  </si>
  <si>
    <t>Расходы по сомнительным долгам</t>
  </si>
  <si>
    <t>17</t>
  </si>
  <si>
    <t>Амортизация основных средств и нематериальных активов</t>
  </si>
  <si>
    <t>18</t>
  </si>
  <si>
    <t>Расходы на выплаты по договорам займа и 
кредитным договорам, включая проценты по ним</t>
  </si>
  <si>
    <t>19</t>
  </si>
  <si>
    <t>Налог на прибыль (налог при УСН)</t>
  </si>
  <si>
    <t>20</t>
  </si>
  <si>
    <t>Итого неподконтрольные расходы</t>
  </si>
  <si>
    <t xml:space="preserve">Расходы на приобретение энергетических ресурсов, холодной воды и теплоносителя </t>
  </si>
  <si>
    <t>21</t>
  </si>
  <si>
    <t>Расходы на топливо (по видам топлива)</t>
  </si>
  <si>
    <t>21.1</t>
  </si>
  <si>
    <t>Газ природный</t>
  </si>
  <si>
    <t>21.1.1</t>
  </si>
  <si>
    <t xml:space="preserve">   объём топлива</t>
  </si>
  <si>
    <t>тыс. м3</t>
  </si>
  <si>
    <t>21.1.2</t>
  </si>
  <si>
    <t xml:space="preserve">   цена топлива с учётом транспортировки</t>
  </si>
  <si>
    <t>руб/тыс м3</t>
  </si>
  <si>
    <t xml:space="preserve">   в том числе оптовая цена</t>
  </si>
  <si>
    <t>21.2</t>
  </si>
  <si>
    <t>21.2.1</t>
  </si>
  <si>
    <t>т</t>
  </si>
  <si>
    <t>21.2.2</t>
  </si>
  <si>
    <t xml:space="preserve">руб/т </t>
  </si>
  <si>
    <t xml:space="preserve">   в том числе  цена райтопа</t>
  </si>
  <si>
    <t>21.3</t>
  </si>
  <si>
    <t>Мазут (при наличии-резервное топливо)</t>
  </si>
  <si>
    <t>21.3.1</t>
  </si>
  <si>
    <t>21.3.2</t>
  </si>
  <si>
    <t>21.4</t>
  </si>
  <si>
    <t>Дрова</t>
  </si>
  <si>
    <t>21.4.1</t>
  </si>
  <si>
    <t xml:space="preserve"> м3</t>
  </si>
  <si>
    <t>21.4.2</t>
  </si>
  <si>
    <t>руб/м3</t>
  </si>
  <si>
    <t>22</t>
  </si>
  <si>
    <t>Расходы на электрическую энергию</t>
  </si>
  <si>
    <t>22.1</t>
  </si>
  <si>
    <t xml:space="preserve"> расход электроэнергии на технологические цели</t>
  </si>
  <si>
    <t>тыс.кВт*ч</t>
  </si>
  <si>
    <t>22.2</t>
  </si>
  <si>
    <t xml:space="preserve"> цена на электроэнергию</t>
  </si>
  <si>
    <t>руб./кВт*ч</t>
  </si>
  <si>
    <t>23</t>
  </si>
  <si>
    <t>Расходы на тепловую энергию</t>
  </si>
  <si>
    <t>23.1</t>
  </si>
  <si>
    <t>поставщик 1</t>
  </si>
  <si>
    <t>23.1.1</t>
  </si>
  <si>
    <t xml:space="preserve">   объем  покупки тепловой энергии</t>
  </si>
  <si>
    <t>23.1.2</t>
  </si>
  <si>
    <t xml:space="preserve">   тариф на тепловую энергию</t>
  </si>
  <si>
    <t>руб./Гкал</t>
  </si>
  <si>
    <t>23.2</t>
  </si>
  <si>
    <t>поставщик 2</t>
  </si>
  <si>
    <t>23.2.1</t>
  </si>
  <si>
    <t>23.2.2</t>
  </si>
  <si>
    <t>23.3</t>
  </si>
  <si>
    <t>поставщик 3</t>
  </si>
  <si>
    <t>23.3.1</t>
  </si>
  <si>
    <t>23.3.2</t>
  </si>
  <si>
    <t>24</t>
  </si>
  <si>
    <t>Расходы на холодную воду</t>
  </si>
  <si>
    <t>24.1</t>
  </si>
  <si>
    <t>Расход воды на технологические цели</t>
  </si>
  <si>
    <t>24.2</t>
  </si>
  <si>
    <t>тариф на воду</t>
  </si>
  <si>
    <r>
      <t>руб./м</t>
    </r>
    <r>
      <rPr>
        <vertAlign val="superscript"/>
        <sz val="12"/>
        <rFont val="Times New Roman"/>
        <family val="1"/>
        <charset val="204"/>
      </rPr>
      <t>3</t>
    </r>
  </si>
  <si>
    <t>24.2.1</t>
  </si>
  <si>
    <t xml:space="preserve">   1 полугодие</t>
  </si>
  <si>
    <t>24.2.2</t>
  </si>
  <si>
    <t xml:space="preserve">   2 полугодие</t>
  </si>
  <si>
    <t>25</t>
  </si>
  <si>
    <t>Расходы на водоотведение</t>
  </si>
  <si>
    <t>25.1</t>
  </si>
  <si>
    <t>объёмы стоков</t>
  </si>
  <si>
    <t>25.2</t>
  </si>
  <si>
    <t>тариф на водоотведение</t>
  </si>
  <si>
    <t>25.2.1</t>
  </si>
  <si>
    <t>25.2.2</t>
  </si>
  <si>
    <t>26</t>
  </si>
  <si>
    <t>Расходы на теплоноситель</t>
  </si>
  <si>
    <t>27</t>
  </si>
  <si>
    <t xml:space="preserve">ИТОГО расходы на приобретение энергетических ресурсов, холодной воды и теплоносителя </t>
  </si>
  <si>
    <t>28</t>
  </si>
  <si>
    <t>Прибыль (расходы из прибыли)</t>
  </si>
  <si>
    <t>29</t>
  </si>
  <si>
    <t>Предпринимательская прибыль</t>
  </si>
  <si>
    <t>30</t>
  </si>
  <si>
    <t xml:space="preserve">Результаты деятельности до перехода к регулированию цен (тарифов) на основе долгосрочных параметров регулирования (выпадающие доходы)
</t>
  </si>
  <si>
    <t>31</t>
  </si>
  <si>
    <t>Корректировка с целью учета отклонения фактических значений параметров расчета тарифов от значений, учтенных при установлении тарифов</t>
  </si>
  <si>
    <t>32</t>
  </si>
  <si>
    <t>Корректировка с учетом надежности и качества реализуемых товаров (оказываемых услуг), подлежащая учету в НВВ</t>
  </si>
  <si>
    <t>33</t>
  </si>
  <si>
    <t xml:space="preserve">Корректировка НВВ в связи с изменением (неисполнением) инвестиционной программы
</t>
  </si>
  <si>
    <t>34</t>
  </si>
  <si>
    <t>Корректировка, подлежащая учету в НВВ и учитывающая отклонение фактических показателей энерго-сбережения и повышения энергетической эффективности от установленных плановых (рас-четных) показателей и отклонение сроков реализации программы в области энергосбережения и повышения энергетической эффек-тивности от установленных сроков реализации такой программы</t>
  </si>
  <si>
    <t xml:space="preserve">ИТОГО необходимая валовая выручка (расходы всего)
</t>
  </si>
  <si>
    <t>1 полугодие</t>
  </si>
  <si>
    <t>2 полугодие</t>
  </si>
  <si>
    <t>Полезный отпуск тепловой энергии</t>
  </si>
  <si>
    <t>Тарифы на тепловую энергию</t>
  </si>
  <si>
    <t>руб/Гкал</t>
  </si>
  <si>
    <t xml:space="preserve"> рост тарифа </t>
  </si>
  <si>
    <t xml:space="preserve">Фактическая выручка </t>
  </si>
  <si>
    <t>Финансовый результат (прибыль+; убыток -)</t>
  </si>
  <si>
    <t>Справочно:</t>
  </si>
  <si>
    <t>Удельный расход электроэнергии на технологические цели</t>
  </si>
  <si>
    <t>квтч/Гкал</t>
  </si>
  <si>
    <t>Удельный расход воды на технологические цели</t>
  </si>
  <si>
    <t>м3/Гкал</t>
  </si>
  <si>
    <t>кгут</t>
  </si>
  <si>
    <t>кг</t>
  </si>
  <si>
    <t>руб/т</t>
  </si>
  <si>
    <t>Мощность источников тепловой энергии</t>
  </si>
  <si>
    <t>Гкал/час</t>
  </si>
  <si>
    <t>Количество установленных котлов</t>
  </si>
  <si>
    <t xml:space="preserve">ед </t>
  </si>
  <si>
    <t>Протяженность тепловых сетей</t>
  </si>
  <si>
    <t>км</t>
  </si>
  <si>
    <t xml:space="preserve">Средний диаметр тепловых сетей </t>
  </si>
  <si>
    <t xml:space="preserve">мм </t>
  </si>
  <si>
    <t xml:space="preserve">  - бюджетные потребители</t>
  </si>
  <si>
    <t xml:space="preserve">  - прочие</t>
  </si>
  <si>
    <t>при общей системе налогообложения расходы заполняются БЕЗ НДС, при упрощенной системе налогообложения расходы заполняются С НДС</t>
  </si>
  <si>
    <t xml:space="preserve">   расходы на оплату других работ и услуг</t>
  </si>
  <si>
    <t>заполнять данные в ячейках, залитых цветом</t>
  </si>
  <si>
    <t>внимательно смотреть на единицы измерения</t>
  </si>
  <si>
    <t>тыс.м3</t>
  </si>
  <si>
    <t>Удельный расход топлива на технологические цели</t>
  </si>
  <si>
    <t>кг/Гкал</t>
  </si>
  <si>
    <t>Удельный расход условного топлива на технологические цели</t>
  </si>
  <si>
    <t>Объем топлива на технологичечкие цели (условное топливо)</t>
  </si>
  <si>
    <t>Объем топлива на технологичечкие цели (натуральное топливо)</t>
  </si>
  <si>
    <t>Переводной коэффициент (качество топлива)</t>
  </si>
  <si>
    <t>Цена угля (с учётом НДС)</t>
  </si>
  <si>
    <t>Примечание (пояснения по сложившимся отклонениям: по экономии затрат или перерасходу)</t>
  </si>
  <si>
    <t>2017 год</t>
  </si>
  <si>
    <t>План (установлено департаментом)</t>
  </si>
  <si>
    <t>тут</t>
  </si>
  <si>
    <t>уголь</t>
  </si>
  <si>
    <t>доставка</t>
  </si>
  <si>
    <t>ЗП и соцналог</t>
  </si>
  <si>
    <t>самосвал</t>
  </si>
  <si>
    <t>сторонние</t>
  </si>
  <si>
    <t>запчасти</t>
  </si>
  <si>
    <t xml:space="preserve">ГСМ </t>
  </si>
  <si>
    <t>глок и тд</t>
  </si>
  <si>
    <t xml:space="preserve">Отчет о производственно-хозяйственной деятельности теплоснабжающей организации  ООО "ТВК"  р.п. Краснозерское Краснозерского района НСО за 2017 год </t>
  </si>
  <si>
    <t>Присоединенная нагрузка по СНИПам для потребителей оплачивающих по нормативу выше объема тепловой энергии, заложенного в действующий норматив</t>
  </si>
  <si>
    <t>Установка населением приборов учета</t>
  </si>
  <si>
    <t>Расчёт необходимой валовой выручки (упрощенная система налогобложения)</t>
  </si>
  <si>
    <t>не заложено регулятором при расчете  тарифа на 2017г</t>
  </si>
  <si>
    <t>текущая сумма затрат является сопоставимой с прошлым годом (нормальное значение для ПХД данного предприятия)</t>
  </si>
  <si>
    <t>в связи с необходимостью обеспечивать на теплопотребляющих установках потребителей высокий (сверхнормативный) расход теплоносителя</t>
  </si>
  <si>
    <t>не заложена регулятором</t>
  </si>
  <si>
    <t>налог по факту с выручки и субсидий полученных</t>
  </si>
  <si>
    <t>Обоснование численности и ФОТ прилагается.</t>
  </si>
  <si>
    <t>не заложено регулятором при расчете  тарифа на 2017г, фактически  требуется срочный ремонт котельной №1, в т.ч. ремонт котлов</t>
  </si>
  <si>
    <t>отклонение в связи с увеличением выработки тепла отностительно установленного регулятором, калорийность угля нже заявленной в договоре</t>
  </si>
  <si>
    <t>фактический расход по счетчикам</t>
  </si>
  <si>
    <t>Приложение № 3</t>
  </si>
  <si>
    <t>Потери связаны с тем, что объем тепловой энергии отдаваемой на бесприборных потребителей (нормативщиков) превосходит в 2-3 раза от фактически ими оплачиваемого объема, т.к. нормативный объем тепловой энрегии для тарифного расчета отличается от норматива по СНИПу не менее чем в  2 раза.</t>
  </si>
</sst>
</file>

<file path=xl/styles.xml><?xml version="1.0" encoding="utf-8"?>
<styleSheet xmlns="http://schemas.openxmlformats.org/spreadsheetml/2006/main">
  <numFmts count="7">
    <numFmt numFmtId="164" formatCode="_-* #,##0.00\ _₽_-;\-* #,##0.00\ _₽_-;_-* &quot;-&quot;??\ _₽_-;_-@_-"/>
    <numFmt numFmtId="165" formatCode="#,##0.0"/>
    <numFmt numFmtId="166" formatCode="0.0"/>
    <numFmt numFmtId="167" formatCode="0.000"/>
    <numFmt numFmtId="168" formatCode="_-* #,##0.00[$€-1]_-;\-* #,##0.00[$€-1]_-;_-* &quot;-&quot;??[$€-1]_-"/>
    <numFmt numFmtId="169" formatCode="&quot;$&quot;#,##0_);[Red]\(&quot;$&quot;#,##0\)"/>
    <numFmt numFmtId="170" formatCode="_-* #,##0.00\ _?_-;\-* #,##0.00\ _?_-;_-* &quot;-&quot;??\ _?_-;_-@_-"/>
  </numFmts>
  <fonts count="6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 Cyr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8"/>
      <name val="Helv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772">
    <xf numFmtId="0" fontId="0" fillId="0" borderId="0"/>
    <xf numFmtId="49" fontId="10" fillId="0" borderId="0" applyBorder="0">
      <alignment vertical="top"/>
    </xf>
    <xf numFmtId="0" fontId="12" fillId="0" borderId="0"/>
    <xf numFmtId="49" fontId="10" fillId="0" borderId="0" applyBorder="0">
      <alignment vertical="top"/>
    </xf>
    <xf numFmtId="168" fontId="12" fillId="0" borderId="0"/>
    <xf numFmtId="168" fontId="31" fillId="5" borderId="0" applyNumberFormat="0" applyBorder="0" applyAlignment="0" applyProtection="0"/>
    <xf numFmtId="168" fontId="31" fillId="5" borderId="0" applyNumberFormat="0" applyBorder="0" applyAlignment="0" applyProtection="0"/>
    <xf numFmtId="168" fontId="31" fillId="5" borderId="0" applyNumberFormat="0" applyBorder="0" applyAlignment="0" applyProtection="0"/>
    <xf numFmtId="168" fontId="31" fillId="5" borderId="0" applyNumberFormat="0" applyBorder="0" applyAlignment="0" applyProtection="0"/>
    <xf numFmtId="168" fontId="31" fillId="5" borderId="0" applyNumberFormat="0" applyBorder="0" applyAlignment="0" applyProtection="0"/>
    <xf numFmtId="168" fontId="31" fillId="5" borderId="0" applyNumberFormat="0" applyBorder="0" applyAlignment="0" applyProtection="0"/>
    <xf numFmtId="168" fontId="31" fillId="5" borderId="0" applyNumberFormat="0" applyBorder="0" applyAlignment="0" applyProtection="0"/>
    <xf numFmtId="168" fontId="31" fillId="5" borderId="0" applyNumberFormat="0" applyBorder="0" applyAlignment="0" applyProtection="0"/>
    <xf numFmtId="168" fontId="31" fillId="5" borderId="0" applyNumberFormat="0" applyBorder="0" applyAlignment="0" applyProtection="0"/>
    <xf numFmtId="168" fontId="31" fillId="5" borderId="0" applyNumberFormat="0" applyBorder="0" applyAlignment="0" applyProtection="0"/>
    <xf numFmtId="168" fontId="31" fillId="5" borderId="0" applyNumberFormat="0" applyBorder="0" applyAlignment="0" applyProtection="0"/>
    <xf numFmtId="168" fontId="31" fillId="4" borderId="0" applyNumberFormat="0" applyBorder="0" applyAlignment="0" applyProtection="0"/>
    <xf numFmtId="168" fontId="31" fillId="5" borderId="0" applyNumberFormat="0" applyBorder="0" applyAlignment="0" applyProtection="0"/>
    <xf numFmtId="168" fontId="31" fillId="5" borderId="0" applyNumberFormat="0" applyBorder="0" applyAlignment="0" applyProtection="0"/>
    <xf numFmtId="168" fontId="31" fillId="5" borderId="0" applyNumberFormat="0" applyBorder="0" applyAlignment="0" applyProtection="0"/>
    <xf numFmtId="168" fontId="31" fillId="5" borderId="0" applyNumberFormat="0" applyBorder="0" applyAlignment="0" applyProtection="0"/>
    <xf numFmtId="168" fontId="31" fillId="5" borderId="0" applyNumberFormat="0" applyBorder="0" applyAlignment="0" applyProtection="0"/>
    <xf numFmtId="168" fontId="31" fillId="5" borderId="0" applyNumberFormat="0" applyBorder="0" applyAlignment="0" applyProtection="0"/>
    <xf numFmtId="168" fontId="31" fillId="5" borderId="0" applyNumberFormat="0" applyBorder="0" applyAlignment="0" applyProtection="0"/>
    <xf numFmtId="168" fontId="31" fillId="7" borderId="0" applyNumberFormat="0" applyBorder="0" applyAlignment="0" applyProtection="0"/>
    <xf numFmtId="168" fontId="31" fillId="7" borderId="0" applyNumberFormat="0" applyBorder="0" applyAlignment="0" applyProtection="0"/>
    <xf numFmtId="168" fontId="31" fillId="7" borderId="0" applyNumberFormat="0" applyBorder="0" applyAlignment="0" applyProtection="0"/>
    <xf numFmtId="168" fontId="31" fillId="7" borderId="0" applyNumberFormat="0" applyBorder="0" applyAlignment="0" applyProtection="0"/>
    <xf numFmtId="168" fontId="31" fillId="7" borderId="0" applyNumberFormat="0" applyBorder="0" applyAlignment="0" applyProtection="0"/>
    <xf numFmtId="168" fontId="31" fillId="7" borderId="0" applyNumberFormat="0" applyBorder="0" applyAlignment="0" applyProtection="0"/>
    <xf numFmtId="168" fontId="31" fillId="7" borderId="0" applyNumberFormat="0" applyBorder="0" applyAlignment="0" applyProtection="0"/>
    <xf numFmtId="168" fontId="31" fillId="7" borderId="0" applyNumberFormat="0" applyBorder="0" applyAlignment="0" applyProtection="0"/>
    <xf numFmtId="168" fontId="31" fillId="7" borderId="0" applyNumberFormat="0" applyBorder="0" applyAlignment="0" applyProtection="0"/>
    <xf numFmtId="168" fontId="31" fillId="7" borderId="0" applyNumberFormat="0" applyBorder="0" applyAlignment="0" applyProtection="0"/>
    <xf numFmtId="168" fontId="31" fillId="7" borderId="0" applyNumberFormat="0" applyBorder="0" applyAlignment="0" applyProtection="0"/>
    <xf numFmtId="168" fontId="31" fillId="6" borderId="0" applyNumberFormat="0" applyBorder="0" applyAlignment="0" applyProtection="0"/>
    <xf numFmtId="168" fontId="31" fillId="7" borderId="0" applyNumberFormat="0" applyBorder="0" applyAlignment="0" applyProtection="0"/>
    <xf numFmtId="168" fontId="31" fillId="7" borderId="0" applyNumberFormat="0" applyBorder="0" applyAlignment="0" applyProtection="0"/>
    <xf numFmtId="168" fontId="31" fillId="7" borderId="0" applyNumberFormat="0" applyBorder="0" applyAlignment="0" applyProtection="0"/>
    <xf numFmtId="168" fontId="31" fillId="7" borderId="0" applyNumberFormat="0" applyBorder="0" applyAlignment="0" applyProtection="0"/>
    <xf numFmtId="168" fontId="31" fillId="7" borderId="0" applyNumberFormat="0" applyBorder="0" applyAlignment="0" applyProtection="0"/>
    <xf numFmtId="168" fontId="31" fillId="7" borderId="0" applyNumberFormat="0" applyBorder="0" applyAlignment="0" applyProtection="0"/>
    <xf numFmtId="168" fontId="31" fillId="7" borderId="0" applyNumberFormat="0" applyBorder="0" applyAlignment="0" applyProtection="0"/>
    <xf numFmtId="168" fontId="31" fillId="9" borderId="0" applyNumberFormat="0" applyBorder="0" applyAlignment="0" applyProtection="0"/>
    <xf numFmtId="168" fontId="31" fillId="9" borderId="0" applyNumberFormat="0" applyBorder="0" applyAlignment="0" applyProtection="0"/>
    <xf numFmtId="168" fontId="31" fillId="9" borderId="0" applyNumberFormat="0" applyBorder="0" applyAlignment="0" applyProtection="0"/>
    <xf numFmtId="168" fontId="31" fillId="9" borderId="0" applyNumberFormat="0" applyBorder="0" applyAlignment="0" applyProtection="0"/>
    <xf numFmtId="168" fontId="31" fillId="9" borderId="0" applyNumberFormat="0" applyBorder="0" applyAlignment="0" applyProtection="0"/>
    <xf numFmtId="168" fontId="31" fillId="9" borderId="0" applyNumberFormat="0" applyBorder="0" applyAlignment="0" applyProtection="0"/>
    <xf numFmtId="168" fontId="31" fillId="9" borderId="0" applyNumberFormat="0" applyBorder="0" applyAlignment="0" applyProtection="0"/>
    <xf numFmtId="168" fontId="31" fillId="9" borderId="0" applyNumberFormat="0" applyBorder="0" applyAlignment="0" applyProtection="0"/>
    <xf numFmtId="168" fontId="31" fillId="9" borderId="0" applyNumberFormat="0" applyBorder="0" applyAlignment="0" applyProtection="0"/>
    <xf numFmtId="168" fontId="31" fillId="9" borderId="0" applyNumberFormat="0" applyBorder="0" applyAlignment="0" applyProtection="0"/>
    <xf numFmtId="168" fontId="31" fillId="9" borderId="0" applyNumberFormat="0" applyBorder="0" applyAlignment="0" applyProtection="0"/>
    <xf numFmtId="168" fontId="31" fillId="8" borderId="0" applyNumberFormat="0" applyBorder="0" applyAlignment="0" applyProtection="0"/>
    <xf numFmtId="168" fontId="31" fillId="9" borderId="0" applyNumberFormat="0" applyBorder="0" applyAlignment="0" applyProtection="0"/>
    <xf numFmtId="168" fontId="31" fillId="9" borderId="0" applyNumberFormat="0" applyBorder="0" applyAlignment="0" applyProtection="0"/>
    <xf numFmtId="168" fontId="31" fillId="9" borderId="0" applyNumberFormat="0" applyBorder="0" applyAlignment="0" applyProtection="0"/>
    <xf numFmtId="168" fontId="31" fillId="9" borderId="0" applyNumberFormat="0" applyBorder="0" applyAlignment="0" applyProtection="0"/>
    <xf numFmtId="168" fontId="31" fillId="9" borderId="0" applyNumberFormat="0" applyBorder="0" applyAlignment="0" applyProtection="0"/>
    <xf numFmtId="168" fontId="31" fillId="9" borderId="0" applyNumberFormat="0" applyBorder="0" applyAlignment="0" applyProtection="0"/>
    <xf numFmtId="168" fontId="31" fillId="9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0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3" borderId="0" applyNumberFormat="0" applyBorder="0" applyAlignment="0" applyProtection="0"/>
    <xf numFmtId="168" fontId="31" fillId="13" borderId="0" applyNumberFormat="0" applyBorder="0" applyAlignment="0" applyProtection="0"/>
    <xf numFmtId="168" fontId="31" fillId="13" borderId="0" applyNumberFormat="0" applyBorder="0" applyAlignment="0" applyProtection="0"/>
    <xf numFmtId="168" fontId="31" fillId="13" borderId="0" applyNumberFormat="0" applyBorder="0" applyAlignment="0" applyProtection="0"/>
    <xf numFmtId="168" fontId="31" fillId="13" borderId="0" applyNumberFormat="0" applyBorder="0" applyAlignment="0" applyProtection="0"/>
    <xf numFmtId="168" fontId="31" fillId="13" borderId="0" applyNumberFormat="0" applyBorder="0" applyAlignment="0" applyProtection="0"/>
    <xf numFmtId="168" fontId="31" fillId="13" borderId="0" applyNumberFormat="0" applyBorder="0" applyAlignment="0" applyProtection="0"/>
    <xf numFmtId="168" fontId="31" fillId="13" borderId="0" applyNumberFormat="0" applyBorder="0" applyAlignment="0" applyProtection="0"/>
    <xf numFmtId="168" fontId="31" fillId="13" borderId="0" applyNumberFormat="0" applyBorder="0" applyAlignment="0" applyProtection="0"/>
    <xf numFmtId="168" fontId="31" fillId="13" borderId="0" applyNumberFormat="0" applyBorder="0" applyAlignment="0" applyProtection="0"/>
    <xf numFmtId="168" fontId="31" fillId="13" borderId="0" applyNumberFormat="0" applyBorder="0" applyAlignment="0" applyProtection="0"/>
    <xf numFmtId="168" fontId="31" fillId="12" borderId="0" applyNumberFormat="0" applyBorder="0" applyAlignment="0" applyProtection="0"/>
    <xf numFmtId="168" fontId="31" fillId="13" borderId="0" applyNumberFormat="0" applyBorder="0" applyAlignment="0" applyProtection="0"/>
    <xf numFmtId="168" fontId="31" fillId="13" borderId="0" applyNumberFormat="0" applyBorder="0" applyAlignment="0" applyProtection="0"/>
    <xf numFmtId="168" fontId="31" fillId="13" borderId="0" applyNumberFormat="0" applyBorder="0" applyAlignment="0" applyProtection="0"/>
    <xf numFmtId="168" fontId="31" fillId="13" borderId="0" applyNumberFormat="0" applyBorder="0" applyAlignment="0" applyProtection="0"/>
    <xf numFmtId="168" fontId="31" fillId="13" borderId="0" applyNumberFormat="0" applyBorder="0" applyAlignment="0" applyProtection="0"/>
    <xf numFmtId="168" fontId="31" fillId="13" borderId="0" applyNumberFormat="0" applyBorder="0" applyAlignment="0" applyProtection="0"/>
    <xf numFmtId="168" fontId="31" fillId="13" borderId="0" applyNumberFormat="0" applyBorder="0" applyAlignment="0" applyProtection="0"/>
    <xf numFmtId="168" fontId="31" fillId="15" borderId="0" applyNumberFormat="0" applyBorder="0" applyAlignment="0" applyProtection="0"/>
    <xf numFmtId="168" fontId="31" fillId="15" borderId="0" applyNumberFormat="0" applyBorder="0" applyAlignment="0" applyProtection="0"/>
    <xf numFmtId="168" fontId="31" fillId="15" borderId="0" applyNumberFormat="0" applyBorder="0" applyAlignment="0" applyProtection="0"/>
    <xf numFmtId="168" fontId="31" fillId="15" borderId="0" applyNumberFormat="0" applyBorder="0" applyAlignment="0" applyProtection="0"/>
    <xf numFmtId="168" fontId="31" fillId="15" borderId="0" applyNumberFormat="0" applyBorder="0" applyAlignment="0" applyProtection="0"/>
    <xf numFmtId="168" fontId="31" fillId="15" borderId="0" applyNumberFormat="0" applyBorder="0" applyAlignment="0" applyProtection="0"/>
    <xf numFmtId="168" fontId="31" fillId="15" borderId="0" applyNumberFormat="0" applyBorder="0" applyAlignment="0" applyProtection="0"/>
    <xf numFmtId="168" fontId="31" fillId="15" borderId="0" applyNumberFormat="0" applyBorder="0" applyAlignment="0" applyProtection="0"/>
    <xf numFmtId="168" fontId="31" fillId="15" borderId="0" applyNumberFormat="0" applyBorder="0" applyAlignment="0" applyProtection="0"/>
    <xf numFmtId="168" fontId="31" fillId="15" borderId="0" applyNumberFormat="0" applyBorder="0" applyAlignment="0" applyProtection="0"/>
    <xf numFmtId="168" fontId="31" fillId="15" borderId="0" applyNumberFormat="0" applyBorder="0" applyAlignment="0" applyProtection="0"/>
    <xf numFmtId="168" fontId="31" fillId="14" borderId="0" applyNumberFormat="0" applyBorder="0" applyAlignment="0" applyProtection="0"/>
    <xf numFmtId="168" fontId="31" fillId="15" borderId="0" applyNumberFormat="0" applyBorder="0" applyAlignment="0" applyProtection="0"/>
    <xf numFmtId="168" fontId="31" fillId="15" borderId="0" applyNumberFormat="0" applyBorder="0" applyAlignment="0" applyProtection="0"/>
    <xf numFmtId="168" fontId="31" fillId="15" borderId="0" applyNumberFormat="0" applyBorder="0" applyAlignment="0" applyProtection="0"/>
    <xf numFmtId="168" fontId="31" fillId="15" borderId="0" applyNumberFormat="0" applyBorder="0" applyAlignment="0" applyProtection="0"/>
    <xf numFmtId="168" fontId="31" fillId="15" borderId="0" applyNumberFormat="0" applyBorder="0" applyAlignment="0" applyProtection="0"/>
    <xf numFmtId="168" fontId="31" fillId="15" borderId="0" applyNumberFormat="0" applyBorder="0" applyAlignment="0" applyProtection="0"/>
    <xf numFmtId="168" fontId="31" fillId="15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6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9" borderId="0" applyNumberFormat="0" applyBorder="0" applyAlignment="0" applyProtection="0"/>
    <xf numFmtId="168" fontId="31" fillId="19" borderId="0" applyNumberFormat="0" applyBorder="0" applyAlignment="0" applyProtection="0"/>
    <xf numFmtId="168" fontId="31" fillId="19" borderId="0" applyNumberFormat="0" applyBorder="0" applyAlignment="0" applyProtection="0"/>
    <xf numFmtId="168" fontId="31" fillId="19" borderId="0" applyNumberFormat="0" applyBorder="0" applyAlignment="0" applyProtection="0"/>
    <xf numFmtId="168" fontId="31" fillId="19" borderId="0" applyNumberFormat="0" applyBorder="0" applyAlignment="0" applyProtection="0"/>
    <xf numFmtId="168" fontId="31" fillId="19" borderId="0" applyNumberFormat="0" applyBorder="0" applyAlignment="0" applyProtection="0"/>
    <xf numFmtId="168" fontId="31" fillId="19" borderId="0" applyNumberFormat="0" applyBorder="0" applyAlignment="0" applyProtection="0"/>
    <xf numFmtId="168" fontId="31" fillId="19" borderId="0" applyNumberFormat="0" applyBorder="0" applyAlignment="0" applyProtection="0"/>
    <xf numFmtId="168" fontId="31" fillId="19" borderId="0" applyNumberFormat="0" applyBorder="0" applyAlignment="0" applyProtection="0"/>
    <xf numFmtId="168" fontId="31" fillId="19" borderId="0" applyNumberFormat="0" applyBorder="0" applyAlignment="0" applyProtection="0"/>
    <xf numFmtId="168" fontId="31" fillId="19" borderId="0" applyNumberFormat="0" applyBorder="0" applyAlignment="0" applyProtection="0"/>
    <xf numFmtId="168" fontId="31" fillId="18" borderId="0" applyNumberFormat="0" applyBorder="0" applyAlignment="0" applyProtection="0"/>
    <xf numFmtId="168" fontId="31" fillId="19" borderId="0" applyNumberFormat="0" applyBorder="0" applyAlignment="0" applyProtection="0"/>
    <xf numFmtId="168" fontId="31" fillId="19" borderId="0" applyNumberFormat="0" applyBorder="0" applyAlignment="0" applyProtection="0"/>
    <xf numFmtId="168" fontId="31" fillId="19" borderId="0" applyNumberFormat="0" applyBorder="0" applyAlignment="0" applyProtection="0"/>
    <xf numFmtId="168" fontId="31" fillId="19" borderId="0" applyNumberFormat="0" applyBorder="0" applyAlignment="0" applyProtection="0"/>
    <xf numFmtId="168" fontId="31" fillId="19" borderId="0" applyNumberFormat="0" applyBorder="0" applyAlignment="0" applyProtection="0"/>
    <xf numFmtId="168" fontId="31" fillId="19" borderId="0" applyNumberFormat="0" applyBorder="0" applyAlignment="0" applyProtection="0"/>
    <xf numFmtId="168" fontId="31" fillId="19" borderId="0" applyNumberFormat="0" applyBorder="0" applyAlignment="0" applyProtection="0"/>
    <xf numFmtId="168" fontId="31" fillId="21" borderId="0" applyNumberFormat="0" applyBorder="0" applyAlignment="0" applyProtection="0"/>
    <xf numFmtId="168" fontId="31" fillId="21" borderId="0" applyNumberFormat="0" applyBorder="0" applyAlignment="0" applyProtection="0"/>
    <xf numFmtId="168" fontId="31" fillId="21" borderId="0" applyNumberFormat="0" applyBorder="0" applyAlignment="0" applyProtection="0"/>
    <xf numFmtId="168" fontId="31" fillId="21" borderId="0" applyNumberFormat="0" applyBorder="0" applyAlignment="0" applyProtection="0"/>
    <xf numFmtId="168" fontId="31" fillId="21" borderId="0" applyNumberFormat="0" applyBorder="0" applyAlignment="0" applyProtection="0"/>
    <xf numFmtId="168" fontId="31" fillId="21" borderId="0" applyNumberFormat="0" applyBorder="0" applyAlignment="0" applyProtection="0"/>
    <xf numFmtId="168" fontId="31" fillId="21" borderId="0" applyNumberFormat="0" applyBorder="0" applyAlignment="0" applyProtection="0"/>
    <xf numFmtId="168" fontId="31" fillId="21" borderId="0" applyNumberFormat="0" applyBorder="0" applyAlignment="0" applyProtection="0"/>
    <xf numFmtId="168" fontId="31" fillId="21" borderId="0" applyNumberFormat="0" applyBorder="0" applyAlignment="0" applyProtection="0"/>
    <xf numFmtId="168" fontId="31" fillId="21" borderId="0" applyNumberFormat="0" applyBorder="0" applyAlignment="0" applyProtection="0"/>
    <xf numFmtId="168" fontId="31" fillId="21" borderId="0" applyNumberFormat="0" applyBorder="0" applyAlignment="0" applyProtection="0"/>
    <xf numFmtId="168" fontId="31" fillId="20" borderId="0" applyNumberFormat="0" applyBorder="0" applyAlignment="0" applyProtection="0"/>
    <xf numFmtId="168" fontId="31" fillId="21" borderId="0" applyNumberFormat="0" applyBorder="0" applyAlignment="0" applyProtection="0"/>
    <xf numFmtId="168" fontId="31" fillId="21" borderId="0" applyNumberFormat="0" applyBorder="0" applyAlignment="0" applyProtection="0"/>
    <xf numFmtId="168" fontId="31" fillId="21" borderId="0" applyNumberFormat="0" applyBorder="0" applyAlignment="0" applyProtection="0"/>
    <xf numFmtId="168" fontId="31" fillId="21" borderId="0" applyNumberFormat="0" applyBorder="0" applyAlignment="0" applyProtection="0"/>
    <xf numFmtId="168" fontId="31" fillId="21" borderId="0" applyNumberFormat="0" applyBorder="0" applyAlignment="0" applyProtection="0"/>
    <xf numFmtId="168" fontId="31" fillId="21" borderId="0" applyNumberFormat="0" applyBorder="0" applyAlignment="0" applyProtection="0"/>
    <xf numFmtId="168" fontId="31" fillId="2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0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1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6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17" borderId="0" applyNumberFormat="0" applyBorder="0" applyAlignment="0" applyProtection="0"/>
    <xf numFmtId="168" fontId="31" fillId="23" borderId="0" applyNumberFormat="0" applyBorder="0" applyAlignment="0" applyProtection="0"/>
    <xf numFmtId="168" fontId="31" fillId="23" borderId="0" applyNumberFormat="0" applyBorder="0" applyAlignment="0" applyProtection="0"/>
    <xf numFmtId="168" fontId="31" fillId="23" borderId="0" applyNumberFormat="0" applyBorder="0" applyAlignment="0" applyProtection="0"/>
    <xf numFmtId="168" fontId="31" fillId="23" borderId="0" applyNumberFormat="0" applyBorder="0" applyAlignment="0" applyProtection="0"/>
    <xf numFmtId="168" fontId="31" fillId="23" borderId="0" applyNumberFormat="0" applyBorder="0" applyAlignment="0" applyProtection="0"/>
    <xf numFmtId="168" fontId="31" fillId="23" borderId="0" applyNumberFormat="0" applyBorder="0" applyAlignment="0" applyProtection="0"/>
    <xf numFmtId="168" fontId="31" fillId="23" borderId="0" applyNumberFormat="0" applyBorder="0" applyAlignment="0" applyProtection="0"/>
    <xf numFmtId="168" fontId="31" fillId="23" borderId="0" applyNumberFormat="0" applyBorder="0" applyAlignment="0" applyProtection="0"/>
    <xf numFmtId="168" fontId="31" fillId="23" borderId="0" applyNumberFormat="0" applyBorder="0" applyAlignment="0" applyProtection="0"/>
    <xf numFmtId="168" fontId="31" fillId="23" borderId="0" applyNumberFormat="0" applyBorder="0" applyAlignment="0" applyProtection="0"/>
    <xf numFmtId="168" fontId="31" fillId="23" borderId="0" applyNumberFormat="0" applyBorder="0" applyAlignment="0" applyProtection="0"/>
    <xf numFmtId="168" fontId="31" fillId="22" borderId="0" applyNumberFormat="0" applyBorder="0" applyAlignment="0" applyProtection="0"/>
    <xf numFmtId="168" fontId="31" fillId="23" borderId="0" applyNumberFormat="0" applyBorder="0" applyAlignment="0" applyProtection="0"/>
    <xf numFmtId="168" fontId="31" fillId="23" borderId="0" applyNumberFormat="0" applyBorder="0" applyAlignment="0" applyProtection="0"/>
    <xf numFmtId="168" fontId="31" fillId="23" borderId="0" applyNumberFormat="0" applyBorder="0" applyAlignment="0" applyProtection="0"/>
    <xf numFmtId="168" fontId="31" fillId="23" borderId="0" applyNumberFormat="0" applyBorder="0" applyAlignment="0" applyProtection="0"/>
    <xf numFmtId="168" fontId="31" fillId="23" borderId="0" applyNumberFormat="0" applyBorder="0" applyAlignment="0" applyProtection="0"/>
    <xf numFmtId="168" fontId="31" fillId="23" borderId="0" applyNumberFormat="0" applyBorder="0" applyAlignment="0" applyProtection="0"/>
    <xf numFmtId="168" fontId="31" fillId="23" borderId="0" applyNumberFormat="0" applyBorder="0" applyAlignment="0" applyProtection="0"/>
    <xf numFmtId="168" fontId="32" fillId="25" borderId="0" applyNumberFormat="0" applyBorder="0" applyAlignment="0" applyProtection="0"/>
    <xf numFmtId="168" fontId="32" fillId="25" borderId="0" applyNumberFormat="0" applyBorder="0" applyAlignment="0" applyProtection="0"/>
    <xf numFmtId="168" fontId="32" fillId="25" borderId="0" applyNumberFormat="0" applyBorder="0" applyAlignment="0" applyProtection="0"/>
    <xf numFmtId="168" fontId="32" fillId="25" borderId="0" applyNumberFormat="0" applyBorder="0" applyAlignment="0" applyProtection="0"/>
    <xf numFmtId="168" fontId="32" fillId="25" borderId="0" applyNumberFormat="0" applyBorder="0" applyAlignment="0" applyProtection="0"/>
    <xf numFmtId="168" fontId="32" fillId="25" borderId="0" applyNumberFormat="0" applyBorder="0" applyAlignment="0" applyProtection="0"/>
    <xf numFmtId="168" fontId="32" fillId="25" borderId="0" applyNumberFormat="0" applyBorder="0" applyAlignment="0" applyProtection="0"/>
    <xf numFmtId="168" fontId="32" fillId="25" borderId="0" applyNumberFormat="0" applyBorder="0" applyAlignment="0" applyProtection="0"/>
    <xf numFmtId="168" fontId="32" fillId="25" borderId="0" applyNumberFormat="0" applyBorder="0" applyAlignment="0" applyProtection="0"/>
    <xf numFmtId="168" fontId="32" fillId="25" borderId="0" applyNumberFormat="0" applyBorder="0" applyAlignment="0" applyProtection="0"/>
    <xf numFmtId="168" fontId="32" fillId="25" borderId="0" applyNumberFormat="0" applyBorder="0" applyAlignment="0" applyProtection="0"/>
    <xf numFmtId="168" fontId="32" fillId="24" borderId="0" applyNumberFormat="0" applyBorder="0" applyAlignment="0" applyProtection="0"/>
    <xf numFmtId="168" fontId="32" fillId="25" borderId="0" applyNumberFormat="0" applyBorder="0" applyAlignment="0" applyProtection="0"/>
    <xf numFmtId="168" fontId="32" fillId="25" borderId="0" applyNumberFormat="0" applyBorder="0" applyAlignment="0" applyProtection="0"/>
    <xf numFmtId="168" fontId="32" fillId="25" borderId="0" applyNumberFormat="0" applyBorder="0" applyAlignment="0" applyProtection="0"/>
    <xf numFmtId="168" fontId="32" fillId="25" borderId="0" applyNumberFormat="0" applyBorder="0" applyAlignment="0" applyProtection="0"/>
    <xf numFmtId="168" fontId="32" fillId="25" borderId="0" applyNumberFormat="0" applyBorder="0" applyAlignment="0" applyProtection="0"/>
    <xf numFmtId="168" fontId="32" fillId="25" borderId="0" applyNumberFormat="0" applyBorder="0" applyAlignment="0" applyProtection="0"/>
    <xf numFmtId="168" fontId="32" fillId="25" borderId="0" applyNumberFormat="0" applyBorder="0" applyAlignment="0" applyProtection="0"/>
    <xf numFmtId="168" fontId="32" fillId="19" borderId="0" applyNumberFormat="0" applyBorder="0" applyAlignment="0" applyProtection="0"/>
    <xf numFmtId="168" fontId="32" fillId="19" borderId="0" applyNumberFormat="0" applyBorder="0" applyAlignment="0" applyProtection="0"/>
    <xf numFmtId="168" fontId="32" fillId="19" borderId="0" applyNumberFormat="0" applyBorder="0" applyAlignment="0" applyProtection="0"/>
    <xf numFmtId="168" fontId="32" fillId="19" borderId="0" applyNumberFormat="0" applyBorder="0" applyAlignment="0" applyProtection="0"/>
    <xf numFmtId="168" fontId="32" fillId="19" borderId="0" applyNumberFormat="0" applyBorder="0" applyAlignment="0" applyProtection="0"/>
    <xf numFmtId="168" fontId="32" fillId="19" borderId="0" applyNumberFormat="0" applyBorder="0" applyAlignment="0" applyProtection="0"/>
    <xf numFmtId="168" fontId="32" fillId="19" borderId="0" applyNumberFormat="0" applyBorder="0" applyAlignment="0" applyProtection="0"/>
    <xf numFmtId="168" fontId="32" fillId="19" borderId="0" applyNumberFormat="0" applyBorder="0" applyAlignment="0" applyProtection="0"/>
    <xf numFmtId="168" fontId="32" fillId="19" borderId="0" applyNumberFormat="0" applyBorder="0" applyAlignment="0" applyProtection="0"/>
    <xf numFmtId="168" fontId="32" fillId="19" borderId="0" applyNumberFormat="0" applyBorder="0" applyAlignment="0" applyProtection="0"/>
    <xf numFmtId="168" fontId="32" fillId="19" borderId="0" applyNumberFormat="0" applyBorder="0" applyAlignment="0" applyProtection="0"/>
    <xf numFmtId="168" fontId="32" fillId="18" borderId="0" applyNumberFormat="0" applyBorder="0" applyAlignment="0" applyProtection="0"/>
    <xf numFmtId="168" fontId="32" fillId="19" borderId="0" applyNumberFormat="0" applyBorder="0" applyAlignment="0" applyProtection="0"/>
    <xf numFmtId="168" fontId="32" fillId="19" borderId="0" applyNumberFormat="0" applyBorder="0" applyAlignment="0" applyProtection="0"/>
    <xf numFmtId="168" fontId="32" fillId="19" borderId="0" applyNumberFormat="0" applyBorder="0" applyAlignment="0" applyProtection="0"/>
    <xf numFmtId="168" fontId="32" fillId="19" borderId="0" applyNumberFormat="0" applyBorder="0" applyAlignment="0" applyProtection="0"/>
    <xf numFmtId="168" fontId="32" fillId="19" borderId="0" applyNumberFormat="0" applyBorder="0" applyAlignment="0" applyProtection="0"/>
    <xf numFmtId="168" fontId="32" fillId="19" borderId="0" applyNumberFormat="0" applyBorder="0" applyAlignment="0" applyProtection="0"/>
    <xf numFmtId="168" fontId="32" fillId="19" borderId="0" applyNumberFormat="0" applyBorder="0" applyAlignment="0" applyProtection="0"/>
    <xf numFmtId="168" fontId="32" fillId="21" borderId="0" applyNumberFormat="0" applyBorder="0" applyAlignment="0" applyProtection="0"/>
    <xf numFmtId="168" fontId="32" fillId="21" borderId="0" applyNumberFormat="0" applyBorder="0" applyAlignment="0" applyProtection="0"/>
    <xf numFmtId="168" fontId="32" fillId="21" borderId="0" applyNumberFormat="0" applyBorder="0" applyAlignment="0" applyProtection="0"/>
    <xf numFmtId="168" fontId="32" fillId="21" borderId="0" applyNumberFormat="0" applyBorder="0" applyAlignment="0" applyProtection="0"/>
    <xf numFmtId="168" fontId="32" fillId="21" borderId="0" applyNumberFormat="0" applyBorder="0" applyAlignment="0" applyProtection="0"/>
    <xf numFmtId="168" fontId="32" fillId="21" borderId="0" applyNumberFormat="0" applyBorder="0" applyAlignment="0" applyProtection="0"/>
    <xf numFmtId="168" fontId="32" fillId="21" borderId="0" applyNumberFormat="0" applyBorder="0" applyAlignment="0" applyProtection="0"/>
    <xf numFmtId="168" fontId="32" fillId="21" borderId="0" applyNumberFormat="0" applyBorder="0" applyAlignment="0" applyProtection="0"/>
    <xf numFmtId="168" fontId="32" fillId="21" borderId="0" applyNumberFormat="0" applyBorder="0" applyAlignment="0" applyProtection="0"/>
    <xf numFmtId="168" fontId="32" fillId="21" borderId="0" applyNumberFormat="0" applyBorder="0" applyAlignment="0" applyProtection="0"/>
    <xf numFmtId="168" fontId="32" fillId="21" borderId="0" applyNumberFormat="0" applyBorder="0" applyAlignment="0" applyProtection="0"/>
    <xf numFmtId="168" fontId="32" fillId="20" borderId="0" applyNumberFormat="0" applyBorder="0" applyAlignment="0" applyProtection="0"/>
    <xf numFmtId="168" fontId="32" fillId="21" borderId="0" applyNumberFormat="0" applyBorder="0" applyAlignment="0" applyProtection="0"/>
    <xf numFmtId="168" fontId="32" fillId="21" borderId="0" applyNumberFormat="0" applyBorder="0" applyAlignment="0" applyProtection="0"/>
    <xf numFmtId="168" fontId="32" fillId="21" borderId="0" applyNumberFormat="0" applyBorder="0" applyAlignment="0" applyProtection="0"/>
    <xf numFmtId="168" fontId="32" fillId="21" borderId="0" applyNumberFormat="0" applyBorder="0" applyAlignment="0" applyProtection="0"/>
    <xf numFmtId="168" fontId="32" fillId="21" borderId="0" applyNumberFormat="0" applyBorder="0" applyAlignment="0" applyProtection="0"/>
    <xf numFmtId="168" fontId="32" fillId="21" borderId="0" applyNumberFormat="0" applyBorder="0" applyAlignment="0" applyProtection="0"/>
    <xf numFmtId="168" fontId="32" fillId="21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6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8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31" borderId="0" applyNumberFormat="0" applyBorder="0" applyAlignment="0" applyProtection="0"/>
    <xf numFmtId="168" fontId="32" fillId="31" borderId="0" applyNumberFormat="0" applyBorder="0" applyAlignment="0" applyProtection="0"/>
    <xf numFmtId="168" fontId="32" fillId="31" borderId="0" applyNumberFormat="0" applyBorder="0" applyAlignment="0" applyProtection="0"/>
    <xf numFmtId="168" fontId="32" fillId="31" borderId="0" applyNumberFormat="0" applyBorder="0" applyAlignment="0" applyProtection="0"/>
    <xf numFmtId="168" fontId="32" fillId="31" borderId="0" applyNumberFormat="0" applyBorder="0" applyAlignment="0" applyProtection="0"/>
    <xf numFmtId="168" fontId="32" fillId="31" borderId="0" applyNumberFormat="0" applyBorder="0" applyAlignment="0" applyProtection="0"/>
    <xf numFmtId="168" fontId="32" fillId="31" borderId="0" applyNumberFormat="0" applyBorder="0" applyAlignment="0" applyProtection="0"/>
    <xf numFmtId="168" fontId="32" fillId="31" borderId="0" applyNumberFormat="0" applyBorder="0" applyAlignment="0" applyProtection="0"/>
    <xf numFmtId="168" fontId="32" fillId="31" borderId="0" applyNumberFormat="0" applyBorder="0" applyAlignment="0" applyProtection="0"/>
    <xf numFmtId="168" fontId="32" fillId="31" borderId="0" applyNumberFormat="0" applyBorder="0" applyAlignment="0" applyProtection="0"/>
    <xf numFmtId="168" fontId="32" fillId="31" borderId="0" applyNumberFormat="0" applyBorder="0" applyAlignment="0" applyProtection="0"/>
    <xf numFmtId="168" fontId="32" fillId="30" borderId="0" applyNumberFormat="0" applyBorder="0" applyAlignment="0" applyProtection="0"/>
    <xf numFmtId="168" fontId="32" fillId="31" borderId="0" applyNumberFormat="0" applyBorder="0" applyAlignment="0" applyProtection="0"/>
    <xf numFmtId="168" fontId="32" fillId="31" borderId="0" applyNumberFormat="0" applyBorder="0" applyAlignment="0" applyProtection="0"/>
    <xf numFmtId="168" fontId="32" fillId="31" borderId="0" applyNumberFormat="0" applyBorder="0" applyAlignment="0" applyProtection="0"/>
    <xf numFmtId="168" fontId="32" fillId="31" borderId="0" applyNumberFormat="0" applyBorder="0" applyAlignment="0" applyProtection="0"/>
    <xf numFmtId="168" fontId="32" fillId="31" borderId="0" applyNumberFormat="0" applyBorder="0" applyAlignment="0" applyProtection="0"/>
    <xf numFmtId="168" fontId="32" fillId="31" borderId="0" applyNumberFormat="0" applyBorder="0" applyAlignment="0" applyProtection="0"/>
    <xf numFmtId="168" fontId="32" fillId="31" borderId="0" applyNumberFormat="0" applyBorder="0" applyAlignment="0" applyProtection="0"/>
    <xf numFmtId="168" fontId="32" fillId="33" borderId="0" applyNumberFormat="0" applyBorder="0" applyAlignment="0" applyProtection="0"/>
    <xf numFmtId="168" fontId="32" fillId="33" borderId="0" applyNumberFormat="0" applyBorder="0" applyAlignment="0" applyProtection="0"/>
    <xf numFmtId="168" fontId="32" fillId="33" borderId="0" applyNumberFormat="0" applyBorder="0" applyAlignment="0" applyProtection="0"/>
    <xf numFmtId="168" fontId="32" fillId="33" borderId="0" applyNumberFormat="0" applyBorder="0" applyAlignment="0" applyProtection="0"/>
    <xf numFmtId="168" fontId="32" fillId="33" borderId="0" applyNumberFormat="0" applyBorder="0" applyAlignment="0" applyProtection="0"/>
    <xf numFmtId="168" fontId="32" fillId="33" borderId="0" applyNumberFormat="0" applyBorder="0" applyAlignment="0" applyProtection="0"/>
    <xf numFmtId="168" fontId="32" fillId="33" borderId="0" applyNumberFormat="0" applyBorder="0" applyAlignment="0" applyProtection="0"/>
    <xf numFmtId="168" fontId="32" fillId="33" borderId="0" applyNumberFormat="0" applyBorder="0" applyAlignment="0" applyProtection="0"/>
    <xf numFmtId="168" fontId="32" fillId="33" borderId="0" applyNumberFormat="0" applyBorder="0" applyAlignment="0" applyProtection="0"/>
    <xf numFmtId="168" fontId="32" fillId="33" borderId="0" applyNumberFormat="0" applyBorder="0" applyAlignment="0" applyProtection="0"/>
    <xf numFmtId="168" fontId="32" fillId="33" borderId="0" applyNumberFormat="0" applyBorder="0" applyAlignment="0" applyProtection="0"/>
    <xf numFmtId="168" fontId="32" fillId="32" borderId="0" applyNumberFormat="0" applyBorder="0" applyAlignment="0" applyProtection="0"/>
    <xf numFmtId="168" fontId="32" fillId="33" borderId="0" applyNumberFormat="0" applyBorder="0" applyAlignment="0" applyProtection="0"/>
    <xf numFmtId="168" fontId="32" fillId="33" borderId="0" applyNumberFormat="0" applyBorder="0" applyAlignment="0" applyProtection="0"/>
    <xf numFmtId="168" fontId="32" fillId="33" borderId="0" applyNumberFormat="0" applyBorder="0" applyAlignment="0" applyProtection="0"/>
    <xf numFmtId="168" fontId="32" fillId="33" borderId="0" applyNumberFormat="0" applyBorder="0" applyAlignment="0" applyProtection="0"/>
    <xf numFmtId="168" fontId="32" fillId="33" borderId="0" applyNumberFormat="0" applyBorder="0" applyAlignment="0" applyProtection="0"/>
    <xf numFmtId="168" fontId="32" fillId="33" borderId="0" applyNumberFormat="0" applyBorder="0" applyAlignment="0" applyProtection="0"/>
    <xf numFmtId="168" fontId="32" fillId="33" borderId="0" applyNumberFormat="0" applyBorder="0" applyAlignment="0" applyProtection="0"/>
    <xf numFmtId="168" fontId="32" fillId="35" borderId="0" applyNumberFormat="0" applyBorder="0" applyAlignment="0" applyProtection="0"/>
    <xf numFmtId="168" fontId="32" fillId="35" borderId="0" applyNumberFormat="0" applyBorder="0" applyAlignment="0" applyProtection="0"/>
    <xf numFmtId="168" fontId="32" fillId="35" borderId="0" applyNumberFormat="0" applyBorder="0" applyAlignment="0" applyProtection="0"/>
    <xf numFmtId="168" fontId="32" fillId="35" borderId="0" applyNumberFormat="0" applyBorder="0" applyAlignment="0" applyProtection="0"/>
    <xf numFmtId="168" fontId="32" fillId="35" borderId="0" applyNumberFormat="0" applyBorder="0" applyAlignment="0" applyProtection="0"/>
    <xf numFmtId="168" fontId="32" fillId="35" borderId="0" applyNumberFormat="0" applyBorder="0" applyAlignment="0" applyProtection="0"/>
    <xf numFmtId="168" fontId="32" fillId="35" borderId="0" applyNumberFormat="0" applyBorder="0" applyAlignment="0" applyProtection="0"/>
    <xf numFmtId="168" fontId="32" fillId="35" borderId="0" applyNumberFormat="0" applyBorder="0" applyAlignment="0" applyProtection="0"/>
    <xf numFmtId="168" fontId="32" fillId="35" borderId="0" applyNumberFormat="0" applyBorder="0" applyAlignment="0" applyProtection="0"/>
    <xf numFmtId="168" fontId="32" fillId="35" borderId="0" applyNumberFormat="0" applyBorder="0" applyAlignment="0" applyProtection="0"/>
    <xf numFmtId="168" fontId="32" fillId="35" borderId="0" applyNumberFormat="0" applyBorder="0" applyAlignment="0" applyProtection="0"/>
    <xf numFmtId="168" fontId="32" fillId="34" borderId="0" applyNumberFormat="0" applyBorder="0" applyAlignment="0" applyProtection="0"/>
    <xf numFmtId="168" fontId="32" fillId="35" borderId="0" applyNumberFormat="0" applyBorder="0" applyAlignment="0" applyProtection="0"/>
    <xf numFmtId="168" fontId="32" fillId="35" borderId="0" applyNumberFormat="0" applyBorder="0" applyAlignment="0" applyProtection="0"/>
    <xf numFmtId="168" fontId="32" fillId="35" borderId="0" applyNumberFormat="0" applyBorder="0" applyAlignment="0" applyProtection="0"/>
    <xf numFmtId="168" fontId="32" fillId="35" borderId="0" applyNumberFormat="0" applyBorder="0" applyAlignment="0" applyProtection="0"/>
    <xf numFmtId="168" fontId="32" fillId="35" borderId="0" applyNumberFormat="0" applyBorder="0" applyAlignment="0" applyProtection="0"/>
    <xf numFmtId="168" fontId="32" fillId="35" borderId="0" applyNumberFormat="0" applyBorder="0" applyAlignment="0" applyProtection="0"/>
    <xf numFmtId="168" fontId="32" fillId="35" borderId="0" applyNumberFormat="0" applyBorder="0" applyAlignment="0" applyProtection="0"/>
    <xf numFmtId="168" fontId="32" fillId="37" borderId="0" applyNumberFormat="0" applyBorder="0" applyAlignment="0" applyProtection="0"/>
    <xf numFmtId="168" fontId="32" fillId="37" borderId="0" applyNumberFormat="0" applyBorder="0" applyAlignment="0" applyProtection="0"/>
    <xf numFmtId="168" fontId="32" fillId="37" borderId="0" applyNumberFormat="0" applyBorder="0" applyAlignment="0" applyProtection="0"/>
    <xf numFmtId="168" fontId="32" fillId="37" borderId="0" applyNumberFormat="0" applyBorder="0" applyAlignment="0" applyProtection="0"/>
    <xf numFmtId="168" fontId="32" fillId="37" borderId="0" applyNumberFormat="0" applyBorder="0" applyAlignment="0" applyProtection="0"/>
    <xf numFmtId="168" fontId="32" fillId="37" borderId="0" applyNumberFormat="0" applyBorder="0" applyAlignment="0" applyProtection="0"/>
    <xf numFmtId="168" fontId="32" fillId="37" borderId="0" applyNumberFormat="0" applyBorder="0" applyAlignment="0" applyProtection="0"/>
    <xf numFmtId="168" fontId="32" fillId="37" borderId="0" applyNumberFormat="0" applyBorder="0" applyAlignment="0" applyProtection="0"/>
    <xf numFmtId="168" fontId="32" fillId="37" borderId="0" applyNumberFormat="0" applyBorder="0" applyAlignment="0" applyProtection="0"/>
    <xf numFmtId="168" fontId="32" fillId="37" borderId="0" applyNumberFormat="0" applyBorder="0" applyAlignment="0" applyProtection="0"/>
    <xf numFmtId="168" fontId="32" fillId="37" borderId="0" applyNumberFormat="0" applyBorder="0" applyAlignment="0" applyProtection="0"/>
    <xf numFmtId="168" fontId="32" fillId="36" borderId="0" applyNumberFormat="0" applyBorder="0" applyAlignment="0" applyProtection="0"/>
    <xf numFmtId="168" fontId="32" fillId="37" borderId="0" applyNumberFormat="0" applyBorder="0" applyAlignment="0" applyProtection="0"/>
    <xf numFmtId="168" fontId="32" fillId="37" borderId="0" applyNumberFormat="0" applyBorder="0" applyAlignment="0" applyProtection="0"/>
    <xf numFmtId="168" fontId="32" fillId="37" borderId="0" applyNumberFormat="0" applyBorder="0" applyAlignment="0" applyProtection="0"/>
    <xf numFmtId="168" fontId="32" fillId="37" borderId="0" applyNumberFormat="0" applyBorder="0" applyAlignment="0" applyProtection="0"/>
    <xf numFmtId="168" fontId="32" fillId="37" borderId="0" applyNumberFormat="0" applyBorder="0" applyAlignment="0" applyProtection="0"/>
    <xf numFmtId="168" fontId="32" fillId="37" borderId="0" applyNumberFormat="0" applyBorder="0" applyAlignment="0" applyProtection="0"/>
    <xf numFmtId="168" fontId="32" fillId="3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6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7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8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29" borderId="0" applyNumberFormat="0" applyBorder="0" applyAlignment="0" applyProtection="0"/>
    <xf numFmtId="168" fontId="32" fillId="39" borderId="0" applyNumberFormat="0" applyBorder="0" applyAlignment="0" applyProtection="0"/>
    <xf numFmtId="168" fontId="32" fillId="39" borderId="0" applyNumberFormat="0" applyBorder="0" applyAlignment="0" applyProtection="0"/>
    <xf numFmtId="168" fontId="32" fillId="39" borderId="0" applyNumberFormat="0" applyBorder="0" applyAlignment="0" applyProtection="0"/>
    <xf numFmtId="168" fontId="32" fillId="39" borderId="0" applyNumberFormat="0" applyBorder="0" applyAlignment="0" applyProtection="0"/>
    <xf numFmtId="168" fontId="32" fillId="39" borderId="0" applyNumberFormat="0" applyBorder="0" applyAlignment="0" applyProtection="0"/>
    <xf numFmtId="168" fontId="32" fillId="39" borderId="0" applyNumberFormat="0" applyBorder="0" applyAlignment="0" applyProtection="0"/>
    <xf numFmtId="168" fontId="32" fillId="39" borderId="0" applyNumberFormat="0" applyBorder="0" applyAlignment="0" applyProtection="0"/>
    <xf numFmtId="168" fontId="32" fillId="39" borderId="0" applyNumberFormat="0" applyBorder="0" applyAlignment="0" applyProtection="0"/>
    <xf numFmtId="168" fontId="32" fillId="39" borderId="0" applyNumberFormat="0" applyBorder="0" applyAlignment="0" applyProtection="0"/>
    <xf numFmtId="168" fontId="32" fillId="39" borderId="0" applyNumberFormat="0" applyBorder="0" applyAlignment="0" applyProtection="0"/>
    <xf numFmtId="168" fontId="32" fillId="39" borderId="0" applyNumberFormat="0" applyBorder="0" applyAlignment="0" applyProtection="0"/>
    <xf numFmtId="168" fontId="32" fillId="38" borderId="0" applyNumberFormat="0" applyBorder="0" applyAlignment="0" applyProtection="0"/>
    <xf numFmtId="168" fontId="32" fillId="39" borderId="0" applyNumberFormat="0" applyBorder="0" applyAlignment="0" applyProtection="0"/>
    <xf numFmtId="168" fontId="32" fillId="39" borderId="0" applyNumberFormat="0" applyBorder="0" applyAlignment="0" applyProtection="0"/>
    <xf numFmtId="168" fontId="32" fillId="39" borderId="0" applyNumberFormat="0" applyBorder="0" applyAlignment="0" applyProtection="0"/>
    <xf numFmtId="168" fontId="32" fillId="39" borderId="0" applyNumberFormat="0" applyBorder="0" applyAlignment="0" applyProtection="0"/>
    <xf numFmtId="168" fontId="32" fillId="39" borderId="0" applyNumberFormat="0" applyBorder="0" applyAlignment="0" applyProtection="0"/>
    <xf numFmtId="168" fontId="32" fillId="39" borderId="0" applyNumberFormat="0" applyBorder="0" applyAlignment="0" applyProtection="0"/>
    <xf numFmtId="168" fontId="32" fillId="39" borderId="0" applyNumberFormat="0" applyBorder="0" applyAlignment="0" applyProtection="0"/>
    <xf numFmtId="168" fontId="33" fillId="15" borderId="11" applyNumberFormat="0" applyAlignment="0" applyProtection="0"/>
    <xf numFmtId="168" fontId="33" fillId="15" borderId="11" applyNumberFormat="0" applyAlignment="0" applyProtection="0"/>
    <xf numFmtId="168" fontId="33" fillId="15" borderId="11" applyNumberFormat="0" applyAlignment="0" applyProtection="0"/>
    <xf numFmtId="168" fontId="33" fillId="15" borderId="11" applyNumberFormat="0" applyAlignment="0" applyProtection="0"/>
    <xf numFmtId="168" fontId="33" fillId="15" borderId="11" applyNumberFormat="0" applyAlignment="0" applyProtection="0"/>
    <xf numFmtId="168" fontId="33" fillId="15" borderId="11" applyNumberFormat="0" applyAlignment="0" applyProtection="0"/>
    <xf numFmtId="168" fontId="33" fillId="15" borderId="11" applyNumberFormat="0" applyAlignment="0" applyProtection="0"/>
    <xf numFmtId="168" fontId="33" fillId="15" borderId="11" applyNumberFormat="0" applyAlignment="0" applyProtection="0"/>
    <xf numFmtId="168" fontId="33" fillId="15" borderId="11" applyNumberFormat="0" applyAlignment="0" applyProtection="0"/>
    <xf numFmtId="168" fontId="33" fillId="15" borderId="11" applyNumberFormat="0" applyAlignment="0" applyProtection="0"/>
    <xf numFmtId="168" fontId="33" fillId="15" borderId="11" applyNumberFormat="0" applyAlignment="0" applyProtection="0"/>
    <xf numFmtId="168" fontId="33" fillId="14" borderId="11" applyNumberFormat="0" applyAlignment="0" applyProtection="0"/>
    <xf numFmtId="168" fontId="33" fillId="15" borderId="11" applyNumberFormat="0" applyAlignment="0" applyProtection="0"/>
    <xf numFmtId="168" fontId="33" fillId="15" borderId="11" applyNumberFormat="0" applyAlignment="0" applyProtection="0"/>
    <xf numFmtId="168" fontId="33" fillId="15" borderId="11" applyNumberFormat="0" applyAlignment="0" applyProtection="0"/>
    <xf numFmtId="168" fontId="33" fillId="15" borderId="11" applyNumberFormat="0" applyAlignment="0" applyProtection="0"/>
    <xf numFmtId="168" fontId="33" fillId="15" borderId="11" applyNumberFormat="0" applyAlignment="0" applyProtection="0"/>
    <xf numFmtId="168" fontId="33" fillId="15" borderId="11" applyNumberFormat="0" applyAlignment="0" applyProtection="0"/>
    <xf numFmtId="168" fontId="33" fillId="15" borderId="11" applyNumberFormat="0" applyAlignment="0" applyProtection="0"/>
    <xf numFmtId="168" fontId="34" fillId="41" borderId="12" applyNumberFormat="0" applyAlignment="0" applyProtection="0"/>
    <xf numFmtId="168" fontId="34" fillId="41" borderId="12" applyNumberFormat="0" applyAlignment="0" applyProtection="0"/>
    <xf numFmtId="168" fontId="34" fillId="41" borderId="12" applyNumberFormat="0" applyAlignment="0" applyProtection="0"/>
    <xf numFmtId="168" fontId="34" fillId="41" borderId="12" applyNumberFormat="0" applyAlignment="0" applyProtection="0"/>
    <xf numFmtId="168" fontId="34" fillId="41" borderId="12" applyNumberFormat="0" applyAlignment="0" applyProtection="0"/>
    <xf numFmtId="168" fontId="34" fillId="41" borderId="12" applyNumberFormat="0" applyAlignment="0" applyProtection="0"/>
    <xf numFmtId="168" fontId="34" fillId="41" borderId="12" applyNumberFormat="0" applyAlignment="0" applyProtection="0"/>
    <xf numFmtId="168" fontId="34" fillId="41" borderId="12" applyNumberFormat="0" applyAlignment="0" applyProtection="0"/>
    <xf numFmtId="168" fontId="34" fillId="41" borderId="12" applyNumberFormat="0" applyAlignment="0" applyProtection="0"/>
    <xf numFmtId="168" fontId="34" fillId="41" borderId="12" applyNumberFormat="0" applyAlignment="0" applyProtection="0"/>
    <xf numFmtId="168" fontId="34" fillId="41" borderId="12" applyNumberFormat="0" applyAlignment="0" applyProtection="0"/>
    <xf numFmtId="168" fontId="34" fillId="40" borderId="12" applyNumberFormat="0" applyAlignment="0" applyProtection="0"/>
    <xf numFmtId="168" fontId="34" fillId="41" borderId="12" applyNumberFormat="0" applyAlignment="0" applyProtection="0"/>
    <xf numFmtId="168" fontId="34" fillId="41" borderId="12" applyNumberFormat="0" applyAlignment="0" applyProtection="0"/>
    <xf numFmtId="168" fontId="34" fillId="41" borderId="12" applyNumberFormat="0" applyAlignment="0" applyProtection="0"/>
    <xf numFmtId="168" fontId="34" fillId="41" borderId="12" applyNumberFormat="0" applyAlignment="0" applyProtection="0"/>
    <xf numFmtId="168" fontId="34" fillId="41" borderId="12" applyNumberFormat="0" applyAlignment="0" applyProtection="0"/>
    <xf numFmtId="168" fontId="34" fillId="41" borderId="12" applyNumberFormat="0" applyAlignment="0" applyProtection="0"/>
    <xf numFmtId="168" fontId="34" fillId="41" borderId="12" applyNumberFormat="0" applyAlignment="0" applyProtection="0"/>
    <xf numFmtId="168" fontId="35" fillId="41" borderId="11" applyNumberFormat="0" applyAlignment="0" applyProtection="0"/>
    <xf numFmtId="168" fontId="35" fillId="41" borderId="11" applyNumberFormat="0" applyAlignment="0" applyProtection="0"/>
    <xf numFmtId="168" fontId="35" fillId="41" borderId="11" applyNumberFormat="0" applyAlignment="0" applyProtection="0"/>
    <xf numFmtId="168" fontId="35" fillId="41" borderId="11" applyNumberFormat="0" applyAlignment="0" applyProtection="0"/>
    <xf numFmtId="168" fontId="35" fillId="41" borderId="11" applyNumberFormat="0" applyAlignment="0" applyProtection="0"/>
    <xf numFmtId="168" fontId="35" fillId="41" borderId="11" applyNumberFormat="0" applyAlignment="0" applyProtection="0"/>
    <xf numFmtId="168" fontId="35" fillId="41" borderId="11" applyNumberFormat="0" applyAlignment="0" applyProtection="0"/>
    <xf numFmtId="168" fontId="35" fillId="41" borderId="11" applyNumberFormat="0" applyAlignment="0" applyProtection="0"/>
    <xf numFmtId="168" fontId="35" fillId="41" borderId="11" applyNumberFormat="0" applyAlignment="0" applyProtection="0"/>
    <xf numFmtId="168" fontId="35" fillId="41" borderId="11" applyNumberFormat="0" applyAlignment="0" applyProtection="0"/>
    <xf numFmtId="168" fontId="35" fillId="41" borderId="11" applyNumberFormat="0" applyAlignment="0" applyProtection="0"/>
    <xf numFmtId="168" fontId="35" fillId="40" borderId="11" applyNumberFormat="0" applyAlignment="0" applyProtection="0"/>
    <xf numFmtId="168" fontId="35" fillId="41" borderId="11" applyNumberFormat="0" applyAlignment="0" applyProtection="0"/>
    <xf numFmtId="168" fontId="35" fillId="41" borderId="11" applyNumberFormat="0" applyAlignment="0" applyProtection="0"/>
    <xf numFmtId="168" fontId="35" fillId="41" borderId="11" applyNumberFormat="0" applyAlignment="0" applyProtection="0"/>
    <xf numFmtId="168" fontId="35" fillId="41" borderId="11" applyNumberFormat="0" applyAlignment="0" applyProtection="0"/>
    <xf numFmtId="168" fontId="35" fillId="41" borderId="11" applyNumberFormat="0" applyAlignment="0" applyProtection="0"/>
    <xf numFmtId="168" fontId="35" fillId="41" borderId="11" applyNumberFormat="0" applyAlignment="0" applyProtection="0"/>
    <xf numFmtId="168" fontId="35" fillId="41" borderId="11" applyNumberFormat="0" applyAlignment="0" applyProtection="0"/>
    <xf numFmtId="168" fontId="36" fillId="0" borderId="13" applyNumberFormat="0" applyFill="0" applyAlignment="0" applyProtection="0"/>
    <xf numFmtId="168" fontId="36" fillId="0" borderId="13" applyNumberFormat="0" applyFill="0" applyAlignment="0" applyProtection="0"/>
    <xf numFmtId="168" fontId="36" fillId="0" borderId="13" applyNumberFormat="0" applyFill="0" applyAlignment="0" applyProtection="0"/>
    <xf numFmtId="168" fontId="36" fillId="0" borderId="13" applyNumberFormat="0" applyFill="0" applyAlignment="0" applyProtection="0"/>
    <xf numFmtId="168" fontId="36" fillId="0" borderId="13" applyNumberFormat="0" applyFill="0" applyAlignment="0" applyProtection="0"/>
    <xf numFmtId="168" fontId="36" fillId="0" borderId="13" applyNumberFormat="0" applyFill="0" applyAlignment="0" applyProtection="0"/>
    <xf numFmtId="168" fontId="36" fillId="0" borderId="13" applyNumberFormat="0" applyFill="0" applyAlignment="0" applyProtection="0"/>
    <xf numFmtId="168" fontId="36" fillId="0" borderId="13" applyNumberFormat="0" applyFill="0" applyAlignment="0" applyProtection="0"/>
    <xf numFmtId="168" fontId="36" fillId="0" borderId="13" applyNumberFormat="0" applyFill="0" applyAlignment="0" applyProtection="0"/>
    <xf numFmtId="168" fontId="36" fillId="0" borderId="13" applyNumberFormat="0" applyFill="0" applyAlignment="0" applyProtection="0"/>
    <xf numFmtId="168" fontId="36" fillId="0" borderId="13" applyNumberFormat="0" applyFill="0" applyAlignment="0" applyProtection="0"/>
    <xf numFmtId="168" fontId="36" fillId="0" borderId="13" applyNumberFormat="0" applyFill="0" applyAlignment="0" applyProtection="0"/>
    <xf numFmtId="168" fontId="36" fillId="0" borderId="13" applyNumberFormat="0" applyFill="0" applyAlignment="0" applyProtection="0"/>
    <xf numFmtId="168" fontId="36" fillId="0" borderId="13" applyNumberFormat="0" applyFill="0" applyAlignment="0" applyProtection="0"/>
    <xf numFmtId="168" fontId="36" fillId="0" borderId="13" applyNumberFormat="0" applyFill="0" applyAlignment="0" applyProtection="0"/>
    <xf numFmtId="168" fontId="36" fillId="0" borderId="13" applyNumberFormat="0" applyFill="0" applyAlignment="0" applyProtection="0"/>
    <xf numFmtId="168" fontId="36" fillId="0" borderId="13" applyNumberFormat="0" applyFill="0" applyAlignment="0" applyProtection="0"/>
    <xf numFmtId="168" fontId="36" fillId="0" borderId="13" applyNumberFormat="0" applyFill="0" applyAlignment="0" applyProtection="0"/>
    <xf numFmtId="168" fontId="37" fillId="0" borderId="14" applyNumberFormat="0" applyFill="0" applyAlignment="0" applyProtection="0"/>
    <xf numFmtId="168" fontId="37" fillId="0" borderId="14" applyNumberFormat="0" applyFill="0" applyAlignment="0" applyProtection="0"/>
    <xf numFmtId="168" fontId="37" fillId="0" borderId="14" applyNumberFormat="0" applyFill="0" applyAlignment="0" applyProtection="0"/>
    <xf numFmtId="168" fontId="37" fillId="0" borderId="14" applyNumberFormat="0" applyFill="0" applyAlignment="0" applyProtection="0"/>
    <xf numFmtId="168" fontId="37" fillId="0" borderId="14" applyNumberFormat="0" applyFill="0" applyAlignment="0" applyProtection="0"/>
    <xf numFmtId="168" fontId="37" fillId="0" borderId="14" applyNumberFormat="0" applyFill="0" applyAlignment="0" applyProtection="0"/>
    <xf numFmtId="168" fontId="37" fillId="0" borderId="14" applyNumberFormat="0" applyFill="0" applyAlignment="0" applyProtection="0"/>
    <xf numFmtId="168" fontId="37" fillId="0" borderId="14" applyNumberFormat="0" applyFill="0" applyAlignment="0" applyProtection="0"/>
    <xf numFmtId="168" fontId="37" fillId="0" borderId="14" applyNumberFormat="0" applyFill="0" applyAlignment="0" applyProtection="0"/>
    <xf numFmtId="168" fontId="37" fillId="0" borderId="14" applyNumberFormat="0" applyFill="0" applyAlignment="0" applyProtection="0"/>
    <xf numFmtId="168" fontId="37" fillId="0" borderId="14" applyNumberFormat="0" applyFill="0" applyAlignment="0" applyProtection="0"/>
    <xf numFmtId="168" fontId="37" fillId="0" borderId="14" applyNumberFormat="0" applyFill="0" applyAlignment="0" applyProtection="0"/>
    <xf numFmtId="168" fontId="37" fillId="0" borderId="14" applyNumberFormat="0" applyFill="0" applyAlignment="0" applyProtection="0"/>
    <xf numFmtId="168" fontId="37" fillId="0" borderId="14" applyNumberFormat="0" applyFill="0" applyAlignment="0" applyProtection="0"/>
    <xf numFmtId="168" fontId="37" fillId="0" borderId="14" applyNumberFormat="0" applyFill="0" applyAlignment="0" applyProtection="0"/>
    <xf numFmtId="168" fontId="37" fillId="0" borderId="14" applyNumberFormat="0" applyFill="0" applyAlignment="0" applyProtection="0"/>
    <xf numFmtId="168" fontId="37" fillId="0" borderId="14" applyNumberFormat="0" applyFill="0" applyAlignment="0" applyProtection="0"/>
    <xf numFmtId="168" fontId="37" fillId="0" borderId="14" applyNumberFormat="0" applyFill="0" applyAlignment="0" applyProtection="0"/>
    <xf numFmtId="168" fontId="38" fillId="0" borderId="15" applyNumberFormat="0" applyFill="0" applyAlignment="0" applyProtection="0"/>
    <xf numFmtId="168" fontId="38" fillId="0" borderId="15" applyNumberFormat="0" applyFill="0" applyAlignment="0" applyProtection="0"/>
    <xf numFmtId="168" fontId="38" fillId="0" borderId="15" applyNumberFormat="0" applyFill="0" applyAlignment="0" applyProtection="0"/>
    <xf numFmtId="168" fontId="38" fillId="0" borderId="15" applyNumberFormat="0" applyFill="0" applyAlignment="0" applyProtection="0"/>
    <xf numFmtId="168" fontId="38" fillId="0" borderId="15" applyNumberFormat="0" applyFill="0" applyAlignment="0" applyProtection="0"/>
    <xf numFmtId="168" fontId="38" fillId="0" borderId="15" applyNumberFormat="0" applyFill="0" applyAlignment="0" applyProtection="0"/>
    <xf numFmtId="168" fontId="38" fillId="0" borderId="15" applyNumberFormat="0" applyFill="0" applyAlignment="0" applyProtection="0"/>
    <xf numFmtId="168" fontId="38" fillId="0" borderId="15" applyNumberFormat="0" applyFill="0" applyAlignment="0" applyProtection="0"/>
    <xf numFmtId="168" fontId="38" fillId="0" borderId="15" applyNumberFormat="0" applyFill="0" applyAlignment="0" applyProtection="0"/>
    <xf numFmtId="168" fontId="38" fillId="0" borderId="15" applyNumberFormat="0" applyFill="0" applyAlignment="0" applyProtection="0"/>
    <xf numFmtId="168" fontId="38" fillId="0" borderId="15" applyNumberFormat="0" applyFill="0" applyAlignment="0" applyProtection="0"/>
    <xf numFmtId="168" fontId="38" fillId="0" borderId="15" applyNumberFormat="0" applyFill="0" applyAlignment="0" applyProtection="0"/>
    <xf numFmtId="168" fontId="38" fillId="0" borderId="15" applyNumberFormat="0" applyFill="0" applyAlignment="0" applyProtection="0"/>
    <xf numFmtId="168" fontId="38" fillId="0" borderId="15" applyNumberFormat="0" applyFill="0" applyAlignment="0" applyProtection="0"/>
    <xf numFmtId="168" fontId="38" fillId="0" borderId="15" applyNumberFormat="0" applyFill="0" applyAlignment="0" applyProtection="0"/>
    <xf numFmtId="168" fontId="38" fillId="0" borderId="15" applyNumberFormat="0" applyFill="0" applyAlignment="0" applyProtection="0"/>
    <xf numFmtId="168" fontId="38" fillId="0" borderId="15" applyNumberFormat="0" applyFill="0" applyAlignment="0" applyProtection="0"/>
    <xf numFmtId="168" fontId="38" fillId="0" borderId="15" applyNumberFormat="0" applyFill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9" fillId="0" borderId="16" applyNumberFormat="0" applyFill="0" applyAlignment="0" applyProtection="0"/>
    <xf numFmtId="168" fontId="39" fillId="0" borderId="16" applyNumberFormat="0" applyFill="0" applyAlignment="0" applyProtection="0"/>
    <xf numFmtId="168" fontId="39" fillId="0" borderId="16" applyNumberFormat="0" applyFill="0" applyAlignment="0" applyProtection="0"/>
    <xf numFmtId="168" fontId="39" fillId="0" borderId="16" applyNumberFormat="0" applyFill="0" applyAlignment="0" applyProtection="0"/>
    <xf numFmtId="168" fontId="39" fillId="0" borderId="16" applyNumberFormat="0" applyFill="0" applyAlignment="0" applyProtection="0"/>
    <xf numFmtId="168" fontId="39" fillId="0" borderId="16" applyNumberFormat="0" applyFill="0" applyAlignment="0" applyProtection="0"/>
    <xf numFmtId="168" fontId="39" fillId="0" borderId="16" applyNumberFormat="0" applyFill="0" applyAlignment="0" applyProtection="0"/>
    <xf numFmtId="168" fontId="39" fillId="0" borderId="16" applyNumberFormat="0" applyFill="0" applyAlignment="0" applyProtection="0"/>
    <xf numFmtId="168" fontId="39" fillId="0" borderId="16" applyNumberFormat="0" applyFill="0" applyAlignment="0" applyProtection="0"/>
    <xf numFmtId="168" fontId="39" fillId="0" borderId="16" applyNumberFormat="0" applyFill="0" applyAlignment="0" applyProtection="0"/>
    <xf numFmtId="168" fontId="39" fillId="0" borderId="16" applyNumberFormat="0" applyFill="0" applyAlignment="0" applyProtection="0"/>
    <xf numFmtId="168" fontId="39" fillId="0" borderId="16" applyNumberFormat="0" applyFill="0" applyAlignment="0" applyProtection="0"/>
    <xf numFmtId="168" fontId="39" fillId="0" borderId="16" applyNumberFormat="0" applyFill="0" applyAlignment="0" applyProtection="0"/>
    <xf numFmtId="168" fontId="39" fillId="0" borderId="16" applyNumberFormat="0" applyFill="0" applyAlignment="0" applyProtection="0"/>
    <xf numFmtId="168" fontId="39" fillId="0" borderId="16" applyNumberFormat="0" applyFill="0" applyAlignment="0" applyProtection="0"/>
    <xf numFmtId="168" fontId="39" fillId="0" borderId="16" applyNumberFormat="0" applyFill="0" applyAlignment="0" applyProtection="0"/>
    <xf numFmtId="168" fontId="39" fillId="0" borderId="16" applyNumberFormat="0" applyFill="0" applyAlignment="0" applyProtection="0"/>
    <xf numFmtId="168" fontId="39" fillId="0" borderId="16" applyNumberFormat="0" applyFill="0" applyAlignment="0" applyProtection="0"/>
    <xf numFmtId="168" fontId="40" fillId="43" borderId="17" applyNumberFormat="0" applyAlignment="0" applyProtection="0"/>
    <xf numFmtId="168" fontId="40" fillId="43" borderId="17" applyNumberFormat="0" applyAlignment="0" applyProtection="0"/>
    <xf numFmtId="168" fontId="40" fillId="43" borderId="17" applyNumberFormat="0" applyAlignment="0" applyProtection="0"/>
    <xf numFmtId="168" fontId="40" fillId="43" borderId="17" applyNumberFormat="0" applyAlignment="0" applyProtection="0"/>
    <xf numFmtId="168" fontId="40" fillId="43" borderId="17" applyNumberFormat="0" applyAlignment="0" applyProtection="0"/>
    <xf numFmtId="168" fontId="40" fillId="43" borderId="17" applyNumberFormat="0" applyAlignment="0" applyProtection="0"/>
    <xf numFmtId="168" fontId="40" fillId="43" borderId="17" applyNumberFormat="0" applyAlignment="0" applyProtection="0"/>
    <xf numFmtId="168" fontId="40" fillId="43" borderId="17" applyNumberFormat="0" applyAlignment="0" applyProtection="0"/>
    <xf numFmtId="168" fontId="40" fillId="43" borderId="17" applyNumberFormat="0" applyAlignment="0" applyProtection="0"/>
    <xf numFmtId="168" fontId="40" fillId="43" borderId="17" applyNumberFormat="0" applyAlignment="0" applyProtection="0"/>
    <xf numFmtId="168" fontId="40" fillId="43" borderId="17" applyNumberFormat="0" applyAlignment="0" applyProtection="0"/>
    <xf numFmtId="168" fontId="40" fillId="42" borderId="17" applyNumberFormat="0" applyAlignment="0" applyProtection="0"/>
    <xf numFmtId="168" fontId="40" fillId="43" borderId="17" applyNumberFormat="0" applyAlignment="0" applyProtection="0"/>
    <xf numFmtId="168" fontId="40" fillId="43" borderId="17" applyNumberFormat="0" applyAlignment="0" applyProtection="0"/>
    <xf numFmtId="168" fontId="40" fillId="43" borderId="17" applyNumberFormat="0" applyAlignment="0" applyProtection="0"/>
    <xf numFmtId="168" fontId="40" fillId="43" borderId="17" applyNumberFormat="0" applyAlignment="0" applyProtection="0"/>
    <xf numFmtId="168" fontId="40" fillId="43" borderId="17" applyNumberFormat="0" applyAlignment="0" applyProtection="0"/>
    <xf numFmtId="168" fontId="40" fillId="43" borderId="17" applyNumberFormat="0" applyAlignment="0" applyProtection="0"/>
    <xf numFmtId="168" fontId="40" fillId="43" borderId="17" applyNumberFormat="0" applyAlignment="0" applyProtection="0"/>
    <xf numFmtId="168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8" fontId="42" fillId="45" borderId="0" applyNumberFormat="0" applyBorder="0" applyAlignment="0" applyProtection="0"/>
    <xf numFmtId="168" fontId="42" fillId="45" borderId="0" applyNumberFormat="0" applyBorder="0" applyAlignment="0" applyProtection="0"/>
    <xf numFmtId="168" fontId="42" fillId="45" borderId="0" applyNumberFormat="0" applyBorder="0" applyAlignment="0" applyProtection="0"/>
    <xf numFmtId="168" fontId="42" fillId="45" borderId="0" applyNumberFormat="0" applyBorder="0" applyAlignment="0" applyProtection="0"/>
    <xf numFmtId="168" fontId="42" fillId="45" borderId="0" applyNumberFormat="0" applyBorder="0" applyAlignment="0" applyProtection="0"/>
    <xf numFmtId="168" fontId="42" fillId="45" borderId="0" applyNumberFormat="0" applyBorder="0" applyAlignment="0" applyProtection="0"/>
    <xf numFmtId="168" fontId="42" fillId="45" borderId="0" applyNumberFormat="0" applyBorder="0" applyAlignment="0" applyProtection="0"/>
    <xf numFmtId="168" fontId="42" fillId="45" borderId="0" applyNumberFormat="0" applyBorder="0" applyAlignment="0" applyProtection="0"/>
    <xf numFmtId="168" fontId="42" fillId="45" borderId="0" applyNumberFormat="0" applyBorder="0" applyAlignment="0" applyProtection="0"/>
    <xf numFmtId="168" fontId="42" fillId="45" borderId="0" applyNumberFormat="0" applyBorder="0" applyAlignment="0" applyProtection="0"/>
    <xf numFmtId="168" fontId="42" fillId="45" borderId="0" applyNumberFormat="0" applyBorder="0" applyAlignment="0" applyProtection="0"/>
    <xf numFmtId="168" fontId="42" fillId="44" borderId="0" applyNumberFormat="0" applyBorder="0" applyAlignment="0" applyProtection="0"/>
    <xf numFmtId="168" fontId="42" fillId="45" borderId="0" applyNumberFormat="0" applyBorder="0" applyAlignment="0" applyProtection="0"/>
    <xf numFmtId="168" fontId="42" fillId="45" borderId="0" applyNumberFormat="0" applyBorder="0" applyAlignment="0" applyProtection="0"/>
    <xf numFmtId="168" fontId="42" fillId="45" borderId="0" applyNumberFormat="0" applyBorder="0" applyAlignment="0" applyProtection="0"/>
    <xf numFmtId="168" fontId="42" fillId="45" borderId="0" applyNumberFormat="0" applyBorder="0" applyAlignment="0" applyProtection="0"/>
    <xf numFmtId="168" fontId="42" fillId="45" borderId="0" applyNumberFormat="0" applyBorder="0" applyAlignment="0" applyProtection="0"/>
    <xf numFmtId="168" fontId="42" fillId="45" borderId="0" applyNumberFormat="0" applyBorder="0" applyAlignment="0" applyProtection="0"/>
    <xf numFmtId="168" fontId="42" fillId="45" borderId="0" applyNumberFormat="0" applyBorder="0" applyAlignment="0" applyProtection="0"/>
    <xf numFmtId="168" fontId="48" fillId="0" borderId="0"/>
    <xf numFmtId="168" fontId="48" fillId="0" borderId="0"/>
    <xf numFmtId="168" fontId="48" fillId="0" borderId="0"/>
    <xf numFmtId="168" fontId="48" fillId="0" borderId="0"/>
    <xf numFmtId="168" fontId="48" fillId="0" borderId="0"/>
    <xf numFmtId="168" fontId="12" fillId="0" borderId="0"/>
    <xf numFmtId="168" fontId="48" fillId="0" borderId="0"/>
    <xf numFmtId="168" fontId="48" fillId="0" borderId="0"/>
    <xf numFmtId="168" fontId="48" fillId="0" borderId="0"/>
    <xf numFmtId="168" fontId="48" fillId="0" borderId="0"/>
    <xf numFmtId="168" fontId="26" fillId="0" borderId="0"/>
    <xf numFmtId="168" fontId="26" fillId="0" borderId="0"/>
    <xf numFmtId="168" fontId="30" fillId="0" borderId="0"/>
    <xf numFmtId="168" fontId="12" fillId="0" borderId="0"/>
    <xf numFmtId="168" fontId="25" fillId="0" borderId="0"/>
    <xf numFmtId="168" fontId="49" fillId="0" borderId="0"/>
    <xf numFmtId="168" fontId="12" fillId="0" borderId="0"/>
    <xf numFmtId="168" fontId="50" fillId="0" borderId="0"/>
    <xf numFmtId="168" fontId="12" fillId="0" borderId="0"/>
    <xf numFmtId="168" fontId="12" fillId="0" borderId="0"/>
    <xf numFmtId="168" fontId="48" fillId="0" borderId="0"/>
    <xf numFmtId="168" fontId="25" fillId="0" borderId="0"/>
    <xf numFmtId="168" fontId="30" fillId="0" borderId="0"/>
    <xf numFmtId="168" fontId="12" fillId="0" borderId="0"/>
    <xf numFmtId="168" fontId="12" fillId="0" borderId="0"/>
    <xf numFmtId="168" fontId="25" fillId="0" borderId="0"/>
    <xf numFmtId="168" fontId="48" fillId="0" borderId="0"/>
    <xf numFmtId="168" fontId="26" fillId="0" borderId="0"/>
    <xf numFmtId="168" fontId="26" fillId="0" borderId="0"/>
    <xf numFmtId="168" fontId="48" fillId="0" borderId="0"/>
    <xf numFmtId="168" fontId="29" fillId="0" borderId="0"/>
    <xf numFmtId="168" fontId="48" fillId="0" borderId="0"/>
    <xf numFmtId="168" fontId="30" fillId="0" borderId="0"/>
    <xf numFmtId="168" fontId="48" fillId="0" borderId="0"/>
    <xf numFmtId="168" fontId="30" fillId="0" borderId="0"/>
    <xf numFmtId="168" fontId="48" fillId="0" borderId="0"/>
    <xf numFmtId="168" fontId="48" fillId="0" borderId="0"/>
    <xf numFmtId="168" fontId="43" fillId="7" borderId="0" applyNumberFormat="0" applyBorder="0" applyAlignment="0" applyProtection="0"/>
    <xf numFmtId="168" fontId="43" fillId="7" borderId="0" applyNumberFormat="0" applyBorder="0" applyAlignment="0" applyProtection="0"/>
    <xf numFmtId="168" fontId="43" fillId="7" borderId="0" applyNumberFormat="0" applyBorder="0" applyAlignment="0" applyProtection="0"/>
    <xf numFmtId="168" fontId="43" fillId="7" borderId="0" applyNumberFormat="0" applyBorder="0" applyAlignment="0" applyProtection="0"/>
    <xf numFmtId="168" fontId="43" fillId="7" borderId="0" applyNumberFormat="0" applyBorder="0" applyAlignment="0" applyProtection="0"/>
    <xf numFmtId="168" fontId="43" fillId="7" borderId="0" applyNumberFormat="0" applyBorder="0" applyAlignment="0" applyProtection="0"/>
    <xf numFmtId="168" fontId="43" fillId="7" borderId="0" applyNumberFormat="0" applyBorder="0" applyAlignment="0" applyProtection="0"/>
    <xf numFmtId="168" fontId="43" fillId="7" borderId="0" applyNumberFormat="0" applyBorder="0" applyAlignment="0" applyProtection="0"/>
    <xf numFmtId="168" fontId="43" fillId="7" borderId="0" applyNumberFormat="0" applyBorder="0" applyAlignment="0" applyProtection="0"/>
    <xf numFmtId="168" fontId="43" fillId="7" borderId="0" applyNumberFormat="0" applyBorder="0" applyAlignment="0" applyProtection="0"/>
    <xf numFmtId="168" fontId="43" fillId="7" borderId="0" applyNumberFormat="0" applyBorder="0" applyAlignment="0" applyProtection="0"/>
    <xf numFmtId="168" fontId="43" fillId="6" borderId="0" applyNumberFormat="0" applyBorder="0" applyAlignment="0" applyProtection="0"/>
    <xf numFmtId="168" fontId="43" fillId="7" borderId="0" applyNumberFormat="0" applyBorder="0" applyAlignment="0" applyProtection="0"/>
    <xf numFmtId="168" fontId="43" fillId="7" borderId="0" applyNumberFormat="0" applyBorder="0" applyAlignment="0" applyProtection="0"/>
    <xf numFmtId="168" fontId="43" fillId="7" borderId="0" applyNumberFormat="0" applyBorder="0" applyAlignment="0" applyProtection="0"/>
    <xf numFmtId="168" fontId="43" fillId="7" borderId="0" applyNumberFormat="0" applyBorder="0" applyAlignment="0" applyProtection="0"/>
    <xf numFmtId="168" fontId="43" fillId="7" borderId="0" applyNumberFormat="0" applyBorder="0" applyAlignment="0" applyProtection="0"/>
    <xf numFmtId="168" fontId="43" fillId="7" borderId="0" applyNumberFormat="0" applyBorder="0" applyAlignment="0" applyProtection="0"/>
    <xf numFmtId="168" fontId="43" fillId="7" borderId="0" applyNumberFormat="0" applyBorder="0" applyAlignment="0" applyProtection="0"/>
    <xf numFmtId="168" fontId="44" fillId="0" borderId="0" applyNumberFormat="0" applyFill="0" applyBorder="0" applyAlignment="0" applyProtection="0"/>
    <xf numFmtId="168" fontId="44" fillId="0" borderId="0" applyNumberFormat="0" applyFill="0" applyBorder="0" applyAlignment="0" applyProtection="0"/>
    <xf numFmtId="168" fontId="44" fillId="0" borderId="0" applyNumberFormat="0" applyFill="0" applyBorder="0" applyAlignment="0" applyProtection="0"/>
    <xf numFmtId="168" fontId="44" fillId="0" borderId="0" applyNumberFormat="0" applyFill="0" applyBorder="0" applyAlignment="0" applyProtection="0"/>
    <xf numFmtId="168" fontId="44" fillId="0" borderId="0" applyNumberFormat="0" applyFill="0" applyBorder="0" applyAlignment="0" applyProtection="0"/>
    <xf numFmtId="168" fontId="44" fillId="0" borderId="0" applyNumberFormat="0" applyFill="0" applyBorder="0" applyAlignment="0" applyProtection="0"/>
    <xf numFmtId="168" fontId="44" fillId="0" borderId="0" applyNumberFormat="0" applyFill="0" applyBorder="0" applyAlignment="0" applyProtection="0"/>
    <xf numFmtId="168" fontId="44" fillId="0" borderId="0" applyNumberFormat="0" applyFill="0" applyBorder="0" applyAlignment="0" applyProtection="0"/>
    <xf numFmtId="168" fontId="44" fillId="0" borderId="0" applyNumberFormat="0" applyFill="0" applyBorder="0" applyAlignment="0" applyProtection="0"/>
    <xf numFmtId="168" fontId="44" fillId="0" borderId="0" applyNumberFormat="0" applyFill="0" applyBorder="0" applyAlignment="0" applyProtection="0"/>
    <xf numFmtId="168" fontId="44" fillId="0" borderId="0" applyNumberFormat="0" applyFill="0" applyBorder="0" applyAlignment="0" applyProtection="0"/>
    <xf numFmtId="168" fontId="44" fillId="0" borderId="0" applyNumberFormat="0" applyFill="0" applyBorder="0" applyAlignment="0" applyProtection="0"/>
    <xf numFmtId="168" fontId="44" fillId="0" borderId="0" applyNumberFormat="0" applyFill="0" applyBorder="0" applyAlignment="0" applyProtection="0"/>
    <xf numFmtId="168" fontId="44" fillId="0" borderId="0" applyNumberFormat="0" applyFill="0" applyBorder="0" applyAlignment="0" applyProtection="0"/>
    <xf numFmtId="168" fontId="44" fillId="0" borderId="0" applyNumberFormat="0" applyFill="0" applyBorder="0" applyAlignment="0" applyProtection="0"/>
    <xf numFmtId="168" fontId="44" fillId="0" borderId="0" applyNumberFormat="0" applyFill="0" applyBorder="0" applyAlignment="0" applyProtection="0"/>
    <xf numFmtId="168" fontId="44" fillId="0" borderId="0" applyNumberFormat="0" applyFill="0" applyBorder="0" applyAlignment="0" applyProtection="0"/>
    <xf numFmtId="168" fontId="44" fillId="0" borderId="0" applyNumberFormat="0" applyFill="0" applyBorder="0" applyAlignment="0" applyProtection="0"/>
    <xf numFmtId="168" fontId="31" fillId="47" borderId="18" applyNumberFormat="0" applyAlignment="0" applyProtection="0"/>
    <xf numFmtId="168" fontId="31" fillId="47" borderId="18" applyNumberFormat="0" applyAlignment="0" applyProtection="0"/>
    <xf numFmtId="168" fontId="31" fillId="47" borderId="18" applyNumberFormat="0" applyAlignment="0" applyProtection="0"/>
    <xf numFmtId="168" fontId="31" fillId="47" borderId="18" applyNumberFormat="0" applyAlignment="0" applyProtection="0"/>
    <xf numFmtId="168" fontId="31" fillId="47" borderId="18" applyNumberFormat="0" applyAlignment="0" applyProtection="0"/>
    <xf numFmtId="168" fontId="31" fillId="47" borderId="18" applyNumberFormat="0" applyAlignment="0" applyProtection="0"/>
    <xf numFmtId="168" fontId="31" fillId="47" borderId="18" applyNumberFormat="0" applyAlignment="0" applyProtection="0"/>
    <xf numFmtId="168" fontId="31" fillId="47" borderId="18" applyNumberFormat="0" applyAlignment="0" applyProtection="0"/>
    <xf numFmtId="168" fontId="31" fillId="47" borderId="18" applyNumberFormat="0" applyAlignment="0" applyProtection="0"/>
    <xf numFmtId="168" fontId="31" fillId="47" borderId="18" applyNumberFormat="0" applyAlignment="0" applyProtection="0"/>
    <xf numFmtId="168" fontId="26" fillId="46" borderId="18" applyNumberFormat="0" applyFont="0" applyAlignment="0" applyProtection="0"/>
    <xf numFmtId="168" fontId="31" fillId="47" borderId="18" applyNumberFormat="0" applyAlignment="0" applyProtection="0"/>
    <xf numFmtId="168" fontId="31" fillId="46" borderId="18" applyNumberFormat="0" applyFont="0" applyAlignment="0" applyProtection="0"/>
    <xf numFmtId="168" fontId="31" fillId="47" borderId="18" applyNumberFormat="0" applyAlignment="0" applyProtection="0"/>
    <xf numFmtId="168" fontId="31" fillId="47" borderId="18" applyNumberFormat="0" applyAlignment="0" applyProtection="0"/>
    <xf numFmtId="168" fontId="31" fillId="47" borderId="18" applyNumberFormat="0" applyAlignment="0" applyProtection="0"/>
    <xf numFmtId="168" fontId="31" fillId="47" borderId="18" applyNumberFormat="0" applyAlignment="0" applyProtection="0"/>
    <xf numFmtId="168" fontId="31" fillId="47" borderId="18" applyNumberFormat="0" applyAlignment="0" applyProtection="0"/>
    <xf numFmtId="168" fontId="31" fillId="47" borderId="18" applyNumberFormat="0" applyAlignment="0" applyProtection="0"/>
    <xf numFmtId="168" fontId="31" fillId="47" borderId="18" applyNumberFormat="0" applyAlignment="0" applyProtection="0"/>
    <xf numFmtId="168" fontId="45" fillId="0" borderId="19" applyNumberFormat="0" applyFill="0" applyAlignment="0" applyProtection="0"/>
    <xf numFmtId="168" fontId="45" fillId="0" borderId="19" applyNumberFormat="0" applyFill="0" applyAlignment="0" applyProtection="0"/>
    <xf numFmtId="168" fontId="45" fillId="0" borderId="19" applyNumberFormat="0" applyFill="0" applyAlignment="0" applyProtection="0"/>
    <xf numFmtId="168" fontId="45" fillId="0" borderId="19" applyNumberFormat="0" applyFill="0" applyAlignment="0" applyProtection="0"/>
    <xf numFmtId="168" fontId="45" fillId="0" borderId="19" applyNumberFormat="0" applyFill="0" applyAlignment="0" applyProtection="0"/>
    <xf numFmtId="168" fontId="45" fillId="0" borderId="19" applyNumberFormat="0" applyFill="0" applyAlignment="0" applyProtection="0"/>
    <xf numFmtId="168" fontId="45" fillId="0" borderId="19" applyNumberFormat="0" applyFill="0" applyAlignment="0" applyProtection="0"/>
    <xf numFmtId="168" fontId="45" fillId="0" borderId="19" applyNumberFormat="0" applyFill="0" applyAlignment="0" applyProtection="0"/>
    <xf numFmtId="168" fontId="45" fillId="0" borderId="19" applyNumberFormat="0" applyFill="0" applyAlignment="0" applyProtection="0"/>
    <xf numFmtId="168" fontId="45" fillId="0" borderId="19" applyNumberFormat="0" applyFill="0" applyAlignment="0" applyProtection="0"/>
    <xf numFmtId="168" fontId="45" fillId="0" borderId="19" applyNumberFormat="0" applyFill="0" applyAlignment="0" applyProtection="0"/>
    <xf numFmtId="168" fontId="45" fillId="0" borderId="19" applyNumberFormat="0" applyFill="0" applyAlignment="0" applyProtection="0"/>
    <xf numFmtId="168" fontId="45" fillId="0" borderId="19" applyNumberFormat="0" applyFill="0" applyAlignment="0" applyProtection="0"/>
    <xf numFmtId="168" fontId="45" fillId="0" borderId="19" applyNumberFormat="0" applyFill="0" applyAlignment="0" applyProtection="0"/>
    <xf numFmtId="168" fontId="45" fillId="0" borderId="19" applyNumberFormat="0" applyFill="0" applyAlignment="0" applyProtection="0"/>
    <xf numFmtId="168" fontId="45" fillId="0" borderId="19" applyNumberFormat="0" applyFill="0" applyAlignment="0" applyProtection="0"/>
    <xf numFmtId="168" fontId="45" fillId="0" borderId="19" applyNumberFormat="0" applyFill="0" applyAlignment="0" applyProtection="0"/>
    <xf numFmtId="168" fontId="45" fillId="0" borderId="19" applyNumberFormat="0" applyFill="0" applyAlignment="0" applyProtection="0"/>
    <xf numFmtId="168" fontId="46" fillId="0" borderId="0" applyNumberFormat="0" applyFill="0" applyBorder="0" applyAlignment="0" applyProtection="0"/>
    <xf numFmtId="168" fontId="46" fillId="0" borderId="0" applyNumberFormat="0" applyFill="0" applyBorder="0" applyAlignment="0" applyProtection="0"/>
    <xf numFmtId="168" fontId="46" fillId="0" borderId="0" applyNumberFormat="0" applyFill="0" applyBorder="0" applyAlignment="0" applyProtection="0"/>
    <xf numFmtId="168" fontId="46" fillId="0" borderId="0" applyNumberFormat="0" applyFill="0" applyBorder="0" applyAlignment="0" applyProtection="0"/>
    <xf numFmtId="168" fontId="46" fillId="0" borderId="0" applyNumberFormat="0" applyFill="0" applyBorder="0" applyAlignment="0" applyProtection="0"/>
    <xf numFmtId="168" fontId="46" fillId="0" borderId="0" applyNumberFormat="0" applyFill="0" applyBorder="0" applyAlignment="0" applyProtection="0"/>
    <xf numFmtId="168" fontId="46" fillId="0" borderId="0" applyNumberFormat="0" applyFill="0" applyBorder="0" applyAlignment="0" applyProtection="0"/>
    <xf numFmtId="168" fontId="46" fillId="0" borderId="0" applyNumberFormat="0" applyFill="0" applyBorder="0" applyAlignment="0" applyProtection="0"/>
    <xf numFmtId="168" fontId="46" fillId="0" borderId="0" applyNumberFormat="0" applyFill="0" applyBorder="0" applyAlignment="0" applyProtection="0"/>
    <xf numFmtId="168" fontId="46" fillId="0" borderId="0" applyNumberFormat="0" applyFill="0" applyBorder="0" applyAlignment="0" applyProtection="0"/>
    <xf numFmtId="168" fontId="46" fillId="0" borderId="0" applyNumberFormat="0" applyFill="0" applyBorder="0" applyAlignment="0" applyProtection="0"/>
    <xf numFmtId="168" fontId="46" fillId="0" borderId="0" applyNumberFormat="0" applyFill="0" applyBorder="0" applyAlignment="0" applyProtection="0"/>
    <xf numFmtId="168" fontId="46" fillId="0" borderId="0" applyNumberFormat="0" applyFill="0" applyBorder="0" applyAlignment="0" applyProtection="0"/>
    <xf numFmtId="168" fontId="46" fillId="0" borderId="0" applyNumberFormat="0" applyFill="0" applyBorder="0" applyAlignment="0" applyProtection="0"/>
    <xf numFmtId="168" fontId="46" fillId="0" borderId="0" applyNumberFormat="0" applyFill="0" applyBorder="0" applyAlignment="0" applyProtection="0"/>
    <xf numFmtId="168" fontId="46" fillId="0" borderId="0" applyNumberFormat="0" applyFill="0" applyBorder="0" applyAlignment="0" applyProtection="0"/>
    <xf numFmtId="168" fontId="46" fillId="0" borderId="0" applyNumberFormat="0" applyFill="0" applyBorder="0" applyAlignment="0" applyProtection="0"/>
    <xf numFmtId="168" fontId="46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8" fontId="47" fillId="9" borderId="0" applyNumberFormat="0" applyBorder="0" applyAlignment="0" applyProtection="0"/>
    <xf numFmtId="168" fontId="47" fillId="9" borderId="0" applyNumberFormat="0" applyBorder="0" applyAlignment="0" applyProtection="0"/>
    <xf numFmtId="168" fontId="47" fillId="9" borderId="0" applyNumberFormat="0" applyBorder="0" applyAlignment="0" applyProtection="0"/>
    <xf numFmtId="168" fontId="47" fillId="9" borderId="0" applyNumberFormat="0" applyBorder="0" applyAlignment="0" applyProtection="0"/>
    <xf numFmtId="168" fontId="47" fillId="9" borderId="0" applyNumberFormat="0" applyBorder="0" applyAlignment="0" applyProtection="0"/>
    <xf numFmtId="168" fontId="47" fillId="9" borderId="0" applyNumberFormat="0" applyBorder="0" applyAlignment="0" applyProtection="0"/>
    <xf numFmtId="168" fontId="47" fillId="9" borderId="0" applyNumberFormat="0" applyBorder="0" applyAlignment="0" applyProtection="0"/>
    <xf numFmtId="168" fontId="47" fillId="9" borderId="0" applyNumberFormat="0" applyBorder="0" applyAlignment="0" applyProtection="0"/>
    <xf numFmtId="168" fontId="47" fillId="9" borderId="0" applyNumberFormat="0" applyBorder="0" applyAlignment="0" applyProtection="0"/>
    <xf numFmtId="168" fontId="47" fillId="9" borderId="0" applyNumberFormat="0" applyBorder="0" applyAlignment="0" applyProtection="0"/>
    <xf numFmtId="168" fontId="47" fillId="9" borderId="0" applyNumberFormat="0" applyBorder="0" applyAlignment="0" applyProtection="0"/>
    <xf numFmtId="168" fontId="47" fillId="8" borderId="0" applyNumberFormat="0" applyBorder="0" applyAlignment="0" applyProtection="0"/>
    <xf numFmtId="168" fontId="47" fillId="9" borderId="0" applyNumberFormat="0" applyBorder="0" applyAlignment="0" applyProtection="0"/>
    <xf numFmtId="168" fontId="47" fillId="9" borderId="0" applyNumberFormat="0" applyBorder="0" applyAlignment="0" applyProtection="0"/>
    <xf numFmtId="168" fontId="47" fillId="9" borderId="0" applyNumberFormat="0" applyBorder="0" applyAlignment="0" applyProtection="0"/>
    <xf numFmtId="168" fontId="47" fillId="9" borderId="0" applyNumberFormat="0" applyBorder="0" applyAlignment="0" applyProtection="0"/>
    <xf numFmtId="168" fontId="47" fillId="9" borderId="0" applyNumberFormat="0" applyBorder="0" applyAlignment="0" applyProtection="0"/>
    <xf numFmtId="168" fontId="47" fillId="9" borderId="0" applyNumberFormat="0" applyBorder="0" applyAlignment="0" applyProtection="0"/>
    <xf numFmtId="168" fontId="47" fillId="9" borderId="0" applyNumberFormat="0" applyBorder="0" applyAlignment="0" applyProtection="0"/>
    <xf numFmtId="168" fontId="25" fillId="0" borderId="0"/>
    <xf numFmtId="49" fontId="10" fillId="0" borderId="0" applyBorder="0">
      <alignment vertical="top"/>
    </xf>
    <xf numFmtId="168" fontId="51" fillId="0" borderId="0"/>
    <xf numFmtId="168" fontId="51" fillId="0" borderId="0"/>
    <xf numFmtId="168" fontId="52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9" fontId="53" fillId="0" borderId="0" applyFont="0" applyFill="0" applyBorder="0" applyAlignment="0" applyProtection="0"/>
    <xf numFmtId="168" fontId="54" fillId="0" borderId="0" applyFill="0" applyBorder="0" applyProtection="0">
      <alignment vertical="center"/>
    </xf>
    <xf numFmtId="168" fontId="55" fillId="0" borderId="0" applyNumberFormat="0" applyFill="0" applyBorder="0" applyAlignment="0" applyProtection="0">
      <alignment vertical="top"/>
      <protection locked="0"/>
    </xf>
    <xf numFmtId="168" fontId="56" fillId="0" borderId="0" applyNumberFormat="0" applyFill="0" applyBorder="0" applyAlignment="0" applyProtection="0">
      <alignment vertical="top"/>
      <protection locked="0"/>
    </xf>
    <xf numFmtId="168" fontId="27" fillId="0" borderId="0" applyNumberFormat="0" applyFill="0" applyBorder="0" applyAlignment="0" applyProtection="0"/>
    <xf numFmtId="168" fontId="57" fillId="0" borderId="0"/>
    <xf numFmtId="168" fontId="54" fillId="0" borderId="0" applyFill="0" applyBorder="0" applyProtection="0">
      <alignment vertical="center"/>
    </xf>
    <xf numFmtId="168" fontId="54" fillId="0" borderId="0" applyFill="0" applyBorder="0" applyProtection="0">
      <alignment vertical="center"/>
    </xf>
    <xf numFmtId="168" fontId="33" fillId="14" borderId="11" applyNumberFormat="0" applyAlignment="0" applyProtection="0"/>
    <xf numFmtId="49" fontId="10" fillId="0" borderId="0" applyBorder="0">
      <alignment vertical="top"/>
    </xf>
    <xf numFmtId="168" fontId="25" fillId="0" borderId="0"/>
    <xf numFmtId="164" fontId="12" fillId="0" borderId="0" applyFont="0" applyFill="0" applyBorder="0" applyAlignment="0" applyProtection="0"/>
    <xf numFmtId="168" fontId="25" fillId="0" borderId="0"/>
    <xf numFmtId="168" fontId="25" fillId="0" borderId="0"/>
    <xf numFmtId="168" fontId="25" fillId="0" borderId="0"/>
    <xf numFmtId="168" fontId="25" fillId="0" borderId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8" fontId="25" fillId="0" borderId="0"/>
    <xf numFmtId="168" fontId="25" fillId="0" borderId="0"/>
    <xf numFmtId="168" fontId="25" fillId="0" borderId="0"/>
    <xf numFmtId="168" fontId="25" fillId="0" borderId="0"/>
    <xf numFmtId="168" fontId="25" fillId="0" borderId="0"/>
    <xf numFmtId="168" fontId="48" fillId="0" borderId="0"/>
    <xf numFmtId="168" fontId="48" fillId="0" borderId="0"/>
    <xf numFmtId="168" fontId="26" fillId="46" borderId="18" applyNumberFormat="0" applyFont="0" applyAlignment="0" applyProtection="0"/>
    <xf numFmtId="168" fontId="30" fillId="0" borderId="0"/>
    <xf numFmtId="168" fontId="29" fillId="0" borderId="0"/>
    <xf numFmtId="168" fontId="26" fillId="0" borderId="0"/>
    <xf numFmtId="168" fontId="12" fillId="0" borderId="0"/>
    <xf numFmtId="168" fontId="12" fillId="0" borderId="0"/>
    <xf numFmtId="168" fontId="25" fillId="0" borderId="0"/>
    <xf numFmtId="168" fontId="12" fillId="0" borderId="0"/>
    <xf numFmtId="168" fontId="25" fillId="0" borderId="0"/>
    <xf numFmtId="168" fontId="30" fillId="0" borderId="0"/>
    <xf numFmtId="168" fontId="12" fillId="0" borderId="0"/>
    <xf numFmtId="168" fontId="25" fillId="0" borderId="0"/>
    <xf numFmtId="168" fontId="25" fillId="0" borderId="0"/>
    <xf numFmtId="168" fontId="12" fillId="0" borderId="0"/>
    <xf numFmtId="168" fontId="12" fillId="0" borderId="0"/>
    <xf numFmtId="168" fontId="25" fillId="0" borderId="0"/>
    <xf numFmtId="170" fontId="31" fillId="0" borderId="0" applyFont="0" applyFill="0" applyBorder="0" applyAlignment="0" applyProtection="0"/>
    <xf numFmtId="168" fontId="25" fillId="0" borderId="0"/>
    <xf numFmtId="168" fontId="25" fillId="0" borderId="0"/>
    <xf numFmtId="168" fontId="25" fillId="0" borderId="0"/>
    <xf numFmtId="168" fontId="31" fillId="0" borderId="0"/>
    <xf numFmtId="168" fontId="31" fillId="0" borderId="0"/>
    <xf numFmtId="168" fontId="31" fillId="0" borderId="0"/>
    <xf numFmtId="168" fontId="31" fillId="0" borderId="0"/>
    <xf numFmtId="168" fontId="31" fillId="0" borderId="0"/>
    <xf numFmtId="168" fontId="31" fillId="0" borderId="0"/>
    <xf numFmtId="168" fontId="31" fillId="0" borderId="0"/>
    <xf numFmtId="168" fontId="31" fillId="0" borderId="0"/>
    <xf numFmtId="168" fontId="31" fillId="0" borderId="0"/>
    <xf numFmtId="168" fontId="31" fillId="0" borderId="0"/>
    <xf numFmtId="168" fontId="31" fillId="0" borderId="0"/>
    <xf numFmtId="168" fontId="31" fillId="0" borderId="0"/>
    <xf numFmtId="168" fontId="31" fillId="0" borderId="0"/>
    <xf numFmtId="168" fontId="31" fillId="0" borderId="0"/>
    <xf numFmtId="168" fontId="31" fillId="0" borderId="0"/>
    <xf numFmtId="168" fontId="31" fillId="0" borderId="0"/>
    <xf numFmtId="168" fontId="30" fillId="0" borderId="0"/>
    <xf numFmtId="168" fontId="31" fillId="0" borderId="0"/>
    <xf numFmtId="168" fontId="25" fillId="0" borderId="0"/>
    <xf numFmtId="168" fontId="25" fillId="0" borderId="0"/>
    <xf numFmtId="168" fontId="25" fillId="0" borderId="0"/>
    <xf numFmtId="168" fontId="31" fillId="0" borderId="0"/>
    <xf numFmtId="168" fontId="25" fillId="0" borderId="0"/>
    <xf numFmtId="168" fontId="25" fillId="0" borderId="0"/>
    <xf numFmtId="168" fontId="25" fillId="0" borderId="0"/>
    <xf numFmtId="168" fontId="25" fillId="0" borderId="0"/>
    <xf numFmtId="168" fontId="25" fillId="0" borderId="0"/>
    <xf numFmtId="168" fontId="25" fillId="0" borderId="0"/>
    <xf numFmtId="168" fontId="31" fillId="0" borderId="0"/>
    <xf numFmtId="168" fontId="25" fillId="0" borderId="0"/>
    <xf numFmtId="168" fontId="25" fillId="0" borderId="0"/>
    <xf numFmtId="168" fontId="30" fillId="0" borderId="0"/>
    <xf numFmtId="168" fontId="25" fillId="0" borderId="0"/>
    <xf numFmtId="168" fontId="25" fillId="0" borderId="0"/>
    <xf numFmtId="168" fontId="25" fillId="0" borderId="0"/>
    <xf numFmtId="168" fontId="25" fillId="0" borderId="0"/>
    <xf numFmtId="168" fontId="25" fillId="0" borderId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25" fillId="0" borderId="0"/>
    <xf numFmtId="0" fontId="12" fillId="0" borderId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3" fillId="15" borderId="11" applyNumberFormat="0" applyAlignment="0" applyProtection="0"/>
    <xf numFmtId="0" fontId="33" fillId="15" borderId="11" applyNumberFormat="0" applyAlignment="0" applyProtection="0"/>
    <xf numFmtId="0" fontId="33" fillId="15" borderId="11" applyNumberFormat="0" applyAlignment="0" applyProtection="0"/>
    <xf numFmtId="0" fontId="33" fillId="15" borderId="11" applyNumberFormat="0" applyAlignment="0" applyProtection="0"/>
    <xf numFmtId="0" fontId="33" fillId="15" borderId="11" applyNumberFormat="0" applyAlignment="0" applyProtection="0"/>
    <xf numFmtId="0" fontId="33" fillId="15" borderId="11" applyNumberFormat="0" applyAlignment="0" applyProtection="0"/>
    <xf numFmtId="0" fontId="33" fillId="15" borderId="11" applyNumberFormat="0" applyAlignment="0" applyProtection="0"/>
    <xf numFmtId="0" fontId="33" fillId="15" borderId="11" applyNumberFormat="0" applyAlignment="0" applyProtection="0"/>
    <xf numFmtId="0" fontId="33" fillId="15" borderId="11" applyNumberFormat="0" applyAlignment="0" applyProtection="0"/>
    <xf numFmtId="0" fontId="33" fillId="15" borderId="11" applyNumberFormat="0" applyAlignment="0" applyProtection="0"/>
    <xf numFmtId="0" fontId="33" fillId="15" borderId="11" applyNumberFormat="0" applyAlignment="0" applyProtection="0"/>
    <xf numFmtId="0" fontId="33" fillId="14" borderId="11" applyNumberFormat="0" applyAlignment="0" applyProtection="0"/>
    <xf numFmtId="0" fontId="33" fillId="15" borderId="11" applyNumberFormat="0" applyAlignment="0" applyProtection="0"/>
    <xf numFmtId="0" fontId="33" fillId="15" borderId="11" applyNumberFormat="0" applyAlignment="0" applyProtection="0"/>
    <xf numFmtId="0" fontId="33" fillId="15" borderId="11" applyNumberFormat="0" applyAlignment="0" applyProtection="0"/>
    <xf numFmtId="0" fontId="33" fillId="15" borderId="11" applyNumberFormat="0" applyAlignment="0" applyProtection="0"/>
    <xf numFmtId="0" fontId="33" fillId="15" borderId="11" applyNumberFormat="0" applyAlignment="0" applyProtection="0"/>
    <xf numFmtId="0" fontId="33" fillId="15" borderId="11" applyNumberFormat="0" applyAlignment="0" applyProtection="0"/>
    <xf numFmtId="0" fontId="33" fillId="15" borderId="11" applyNumberFormat="0" applyAlignment="0" applyProtection="0"/>
    <xf numFmtId="0" fontId="34" fillId="41" borderId="12" applyNumberFormat="0" applyAlignment="0" applyProtection="0"/>
    <xf numFmtId="0" fontId="34" fillId="41" borderId="12" applyNumberFormat="0" applyAlignment="0" applyProtection="0"/>
    <xf numFmtId="0" fontId="34" fillId="41" borderId="12" applyNumberFormat="0" applyAlignment="0" applyProtection="0"/>
    <xf numFmtId="0" fontId="34" fillId="41" borderId="12" applyNumberFormat="0" applyAlignment="0" applyProtection="0"/>
    <xf numFmtId="0" fontId="34" fillId="41" borderId="12" applyNumberFormat="0" applyAlignment="0" applyProtection="0"/>
    <xf numFmtId="0" fontId="34" fillId="41" borderId="12" applyNumberFormat="0" applyAlignment="0" applyProtection="0"/>
    <xf numFmtId="0" fontId="34" fillId="41" borderId="12" applyNumberFormat="0" applyAlignment="0" applyProtection="0"/>
    <xf numFmtId="0" fontId="34" fillId="41" borderId="12" applyNumberFormat="0" applyAlignment="0" applyProtection="0"/>
    <xf numFmtId="0" fontId="34" fillId="41" borderId="12" applyNumberFormat="0" applyAlignment="0" applyProtection="0"/>
    <xf numFmtId="0" fontId="34" fillId="41" borderId="12" applyNumberFormat="0" applyAlignment="0" applyProtection="0"/>
    <xf numFmtId="0" fontId="34" fillId="41" borderId="12" applyNumberFormat="0" applyAlignment="0" applyProtection="0"/>
    <xf numFmtId="0" fontId="34" fillId="40" borderId="12" applyNumberFormat="0" applyAlignment="0" applyProtection="0"/>
    <xf numFmtId="0" fontId="34" fillId="41" borderId="12" applyNumberFormat="0" applyAlignment="0" applyProtection="0"/>
    <xf numFmtId="0" fontId="34" fillId="41" borderId="12" applyNumberFormat="0" applyAlignment="0" applyProtection="0"/>
    <xf numFmtId="0" fontId="34" fillId="41" borderId="12" applyNumberFormat="0" applyAlignment="0" applyProtection="0"/>
    <xf numFmtId="0" fontId="34" fillId="41" borderId="12" applyNumberFormat="0" applyAlignment="0" applyProtection="0"/>
    <xf numFmtId="0" fontId="34" fillId="41" borderId="12" applyNumberFormat="0" applyAlignment="0" applyProtection="0"/>
    <xf numFmtId="0" fontId="34" fillId="41" borderId="12" applyNumberFormat="0" applyAlignment="0" applyProtection="0"/>
    <xf numFmtId="0" fontId="34" fillId="41" borderId="12" applyNumberFormat="0" applyAlignment="0" applyProtection="0"/>
    <xf numFmtId="0" fontId="35" fillId="41" borderId="11" applyNumberFormat="0" applyAlignment="0" applyProtection="0"/>
    <xf numFmtId="0" fontId="35" fillId="41" borderId="11" applyNumberFormat="0" applyAlignment="0" applyProtection="0"/>
    <xf numFmtId="0" fontId="35" fillId="41" borderId="11" applyNumberFormat="0" applyAlignment="0" applyProtection="0"/>
    <xf numFmtId="0" fontId="35" fillId="41" borderId="11" applyNumberFormat="0" applyAlignment="0" applyProtection="0"/>
    <xf numFmtId="0" fontId="35" fillId="41" borderId="11" applyNumberFormat="0" applyAlignment="0" applyProtection="0"/>
    <xf numFmtId="0" fontId="35" fillId="41" borderId="11" applyNumberFormat="0" applyAlignment="0" applyProtection="0"/>
    <xf numFmtId="0" fontId="35" fillId="41" borderId="11" applyNumberFormat="0" applyAlignment="0" applyProtection="0"/>
    <xf numFmtId="0" fontId="35" fillId="41" borderId="11" applyNumberFormat="0" applyAlignment="0" applyProtection="0"/>
    <xf numFmtId="0" fontId="35" fillId="41" borderId="11" applyNumberFormat="0" applyAlignment="0" applyProtection="0"/>
    <xf numFmtId="0" fontId="35" fillId="41" borderId="11" applyNumberFormat="0" applyAlignment="0" applyProtection="0"/>
    <xf numFmtId="0" fontId="35" fillId="41" borderId="11" applyNumberFormat="0" applyAlignment="0" applyProtection="0"/>
    <xf numFmtId="0" fontId="35" fillId="40" borderId="11" applyNumberFormat="0" applyAlignment="0" applyProtection="0"/>
    <xf numFmtId="0" fontId="35" fillId="41" borderId="11" applyNumberFormat="0" applyAlignment="0" applyProtection="0"/>
    <xf numFmtId="0" fontId="35" fillId="41" borderId="11" applyNumberFormat="0" applyAlignment="0" applyProtection="0"/>
    <xf numFmtId="0" fontId="35" fillId="41" borderId="11" applyNumberFormat="0" applyAlignment="0" applyProtection="0"/>
    <xf numFmtId="0" fontId="35" fillId="41" borderId="11" applyNumberFormat="0" applyAlignment="0" applyProtection="0"/>
    <xf numFmtId="0" fontId="35" fillId="41" borderId="11" applyNumberFormat="0" applyAlignment="0" applyProtection="0"/>
    <xf numFmtId="0" fontId="35" fillId="41" borderId="11" applyNumberFormat="0" applyAlignment="0" applyProtection="0"/>
    <xf numFmtId="0" fontId="35" fillId="41" borderId="11" applyNumberFormat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40" fillId="43" borderId="17" applyNumberFormat="0" applyAlignment="0" applyProtection="0"/>
    <xf numFmtId="0" fontId="40" fillId="43" borderId="17" applyNumberFormat="0" applyAlignment="0" applyProtection="0"/>
    <xf numFmtId="0" fontId="40" fillId="43" borderId="17" applyNumberFormat="0" applyAlignment="0" applyProtection="0"/>
    <xf numFmtId="0" fontId="40" fillId="43" borderId="17" applyNumberFormat="0" applyAlignment="0" applyProtection="0"/>
    <xf numFmtId="0" fontId="40" fillId="43" borderId="17" applyNumberFormat="0" applyAlignment="0" applyProtection="0"/>
    <xf numFmtId="0" fontId="40" fillId="43" borderId="17" applyNumberFormat="0" applyAlignment="0" applyProtection="0"/>
    <xf numFmtId="0" fontId="40" fillId="43" borderId="17" applyNumberFormat="0" applyAlignment="0" applyProtection="0"/>
    <xf numFmtId="0" fontId="40" fillId="43" borderId="17" applyNumberFormat="0" applyAlignment="0" applyProtection="0"/>
    <xf numFmtId="0" fontId="40" fillId="43" borderId="17" applyNumberFormat="0" applyAlignment="0" applyProtection="0"/>
    <xf numFmtId="0" fontId="40" fillId="43" borderId="17" applyNumberFormat="0" applyAlignment="0" applyProtection="0"/>
    <xf numFmtId="0" fontId="40" fillId="43" borderId="17" applyNumberFormat="0" applyAlignment="0" applyProtection="0"/>
    <xf numFmtId="0" fontId="40" fillId="42" borderId="17" applyNumberFormat="0" applyAlignment="0" applyProtection="0"/>
    <xf numFmtId="0" fontId="40" fillId="43" borderId="17" applyNumberFormat="0" applyAlignment="0" applyProtection="0"/>
    <xf numFmtId="0" fontId="40" fillId="43" borderId="17" applyNumberFormat="0" applyAlignment="0" applyProtection="0"/>
    <xf numFmtId="0" fontId="40" fillId="43" borderId="17" applyNumberFormat="0" applyAlignment="0" applyProtection="0"/>
    <xf numFmtId="0" fontId="40" fillId="43" borderId="17" applyNumberFormat="0" applyAlignment="0" applyProtection="0"/>
    <xf numFmtId="0" fontId="40" fillId="43" borderId="17" applyNumberFormat="0" applyAlignment="0" applyProtection="0"/>
    <xf numFmtId="0" fontId="40" fillId="43" borderId="17" applyNumberForma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6" fillId="0" borderId="0"/>
    <xf numFmtId="0" fontId="26" fillId="0" borderId="0"/>
    <xf numFmtId="0" fontId="30" fillId="0" borderId="0"/>
    <xf numFmtId="0" fontId="12" fillId="0" borderId="0"/>
    <xf numFmtId="0" fontId="25" fillId="0" borderId="0"/>
    <xf numFmtId="0" fontId="49" fillId="0" borderId="0"/>
    <xf numFmtId="0" fontId="12" fillId="0" borderId="0"/>
    <xf numFmtId="0" fontId="50" fillId="0" borderId="0"/>
    <xf numFmtId="0" fontId="12" fillId="0" borderId="0"/>
    <xf numFmtId="0" fontId="12" fillId="0" borderId="0"/>
    <xf numFmtId="0" fontId="48" fillId="0" borderId="0"/>
    <xf numFmtId="0" fontId="25" fillId="0" borderId="0"/>
    <xf numFmtId="0" fontId="30" fillId="0" borderId="0"/>
    <xf numFmtId="0" fontId="12" fillId="0" borderId="0"/>
    <xf numFmtId="0" fontId="12" fillId="0" borderId="0"/>
    <xf numFmtId="0" fontId="25" fillId="0" borderId="0"/>
    <xf numFmtId="0" fontId="48" fillId="0" borderId="0"/>
    <xf numFmtId="0" fontId="26" fillId="0" borderId="0"/>
    <xf numFmtId="0" fontId="26" fillId="0" borderId="0"/>
    <xf numFmtId="0" fontId="48" fillId="0" borderId="0"/>
    <xf numFmtId="0" fontId="29" fillId="0" borderId="0"/>
    <xf numFmtId="0" fontId="48" fillId="0" borderId="0"/>
    <xf numFmtId="0" fontId="30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1" fillId="47" borderId="18" applyNumberFormat="0" applyAlignment="0" applyProtection="0"/>
    <xf numFmtId="0" fontId="31" fillId="47" borderId="18" applyNumberFormat="0" applyAlignment="0" applyProtection="0"/>
    <xf numFmtId="0" fontId="31" fillId="47" borderId="18" applyNumberFormat="0" applyAlignment="0" applyProtection="0"/>
    <xf numFmtId="0" fontId="31" fillId="47" borderId="18" applyNumberFormat="0" applyAlignment="0" applyProtection="0"/>
    <xf numFmtId="0" fontId="31" fillId="47" borderId="18" applyNumberFormat="0" applyAlignment="0" applyProtection="0"/>
    <xf numFmtId="0" fontId="31" fillId="47" borderId="18" applyNumberFormat="0" applyAlignment="0" applyProtection="0"/>
    <xf numFmtId="0" fontId="31" fillId="47" borderId="18" applyNumberFormat="0" applyAlignment="0" applyProtection="0"/>
    <xf numFmtId="0" fontId="31" fillId="47" borderId="18" applyNumberFormat="0" applyAlignment="0" applyProtection="0"/>
    <xf numFmtId="0" fontId="31" fillId="47" borderId="18" applyNumberFormat="0" applyAlignment="0" applyProtection="0"/>
    <xf numFmtId="0" fontId="31" fillId="47" borderId="18" applyNumberFormat="0" applyAlignment="0" applyProtection="0"/>
    <xf numFmtId="0" fontId="26" fillId="46" borderId="18" applyNumberFormat="0" applyFont="0" applyAlignment="0" applyProtection="0"/>
    <xf numFmtId="0" fontId="31" fillId="47" borderId="18" applyNumberFormat="0" applyAlignment="0" applyProtection="0"/>
    <xf numFmtId="0" fontId="31" fillId="46" borderId="18" applyNumberFormat="0" applyFont="0" applyAlignment="0" applyProtection="0"/>
    <xf numFmtId="0" fontId="31" fillId="47" borderId="18" applyNumberFormat="0" applyAlignment="0" applyProtection="0"/>
    <xf numFmtId="0" fontId="31" fillId="47" borderId="18" applyNumberFormat="0" applyAlignment="0" applyProtection="0"/>
    <xf numFmtId="0" fontId="31" fillId="47" borderId="18" applyNumberFormat="0" applyAlignment="0" applyProtection="0"/>
    <xf numFmtId="0" fontId="31" fillId="47" borderId="18" applyNumberFormat="0" applyAlignment="0" applyProtection="0"/>
    <xf numFmtId="0" fontId="31" fillId="47" borderId="18" applyNumberFormat="0" applyAlignment="0" applyProtection="0"/>
    <xf numFmtId="0" fontId="31" fillId="47" borderId="18" applyNumberFormat="0" applyAlignment="0" applyProtection="0"/>
    <xf numFmtId="0" fontId="31" fillId="47" borderId="18" applyNumberFormat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8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25" fillId="0" borderId="0"/>
    <xf numFmtId="0" fontId="51" fillId="0" borderId="0"/>
    <xf numFmtId="0" fontId="54" fillId="0" borderId="0" applyFill="0" applyBorder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57" fillId="0" borderId="0"/>
    <xf numFmtId="0" fontId="54" fillId="0" borderId="0" applyFill="0" applyBorder="0" applyProtection="0">
      <alignment vertical="center"/>
    </xf>
    <xf numFmtId="0" fontId="54" fillId="0" borderId="0" applyFill="0" applyBorder="0" applyProtection="0">
      <alignment vertical="center"/>
    </xf>
    <xf numFmtId="0" fontId="33" fillId="14" borderId="11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48" fillId="0" borderId="0"/>
    <xf numFmtId="0" fontId="26" fillId="46" borderId="18" applyNumberFormat="0" applyFont="0" applyAlignment="0" applyProtection="0"/>
    <xf numFmtId="0" fontId="30" fillId="0" borderId="0"/>
    <xf numFmtId="0" fontId="29" fillId="0" borderId="0"/>
    <xf numFmtId="0" fontId="26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30" fillId="0" borderId="0"/>
    <xf numFmtId="0" fontId="12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168" fontId="26" fillId="0" borderId="0"/>
    <xf numFmtId="164" fontId="12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4" xfId="0" applyFont="1" applyFill="1" applyBorder="1"/>
    <xf numFmtId="0" fontId="1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8" fillId="0" borderId="8" xfId="1" applyNumberFormat="1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left" vertical="center" wrapText="1"/>
    </xf>
    <xf numFmtId="0" fontId="14" fillId="0" borderId="4" xfId="0" applyFont="1" applyFill="1" applyBorder="1"/>
    <xf numFmtId="0" fontId="13" fillId="0" borderId="4" xfId="2" applyFont="1" applyFill="1" applyBorder="1" applyAlignment="1">
      <alignment horizontal="left" vertical="top" wrapText="1"/>
    </xf>
    <xf numFmtId="0" fontId="15" fillId="0" borderId="4" xfId="2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165" fontId="3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vertical="center"/>
    </xf>
    <xf numFmtId="0" fontId="8" fillId="0" borderId="7" xfId="0" applyNumberFormat="1" applyFont="1" applyFill="1" applyBorder="1" applyAlignment="1" applyProtection="1">
      <alignment vertical="center"/>
    </xf>
    <xf numFmtId="4" fontId="3" fillId="0" borderId="7" xfId="0" applyNumberFormat="1" applyFont="1" applyFill="1" applyBorder="1" applyAlignment="1" applyProtection="1">
      <alignment vertical="center"/>
    </xf>
    <xf numFmtId="0" fontId="1" fillId="0" borderId="4" xfId="0" applyNumberFormat="1" applyFont="1" applyFill="1" applyBorder="1" applyAlignment="1" applyProtection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166" fontId="3" fillId="0" borderId="4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8" xfId="1" applyNumberFormat="1" applyFont="1" applyFill="1" applyBorder="1" applyAlignment="1" applyProtection="1">
      <alignment horizontal="left" vertical="center" wrapText="1"/>
    </xf>
    <xf numFmtId="49" fontId="3" fillId="0" borderId="8" xfId="1" applyNumberFormat="1" applyFont="1" applyFill="1" applyBorder="1" applyAlignment="1" applyProtection="1">
      <alignment horizontal="left" vertical="center"/>
    </xf>
    <xf numFmtId="10" fontId="3" fillId="0" borderId="4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8" xfId="1" applyNumberFormat="1" applyFont="1" applyFill="1" applyBorder="1" applyAlignment="1" applyProtection="1">
      <alignment horizontal="left" vertical="top" wrapText="1"/>
    </xf>
    <xf numFmtId="49" fontId="16" fillId="0" borderId="8" xfId="1" applyNumberFormat="1" applyFont="1" applyFill="1" applyBorder="1" applyAlignment="1" applyProtection="1">
      <alignment horizontal="left" vertical="center"/>
    </xf>
    <xf numFmtId="2" fontId="3" fillId="0" borderId="4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49" fontId="16" fillId="0" borderId="8" xfId="1" applyNumberFormat="1" applyFont="1" applyFill="1" applyBorder="1" applyAlignment="1" applyProtection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9" fontId="13" fillId="0" borderId="4" xfId="3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wrapText="1"/>
    </xf>
    <xf numFmtId="49" fontId="3" fillId="0" borderId="4" xfId="1" applyNumberFormat="1" applyFont="1" applyFill="1" applyBorder="1" applyAlignment="1" applyProtection="1">
      <alignment horizontal="left" vertical="center" wrapText="1"/>
    </xf>
    <xf numFmtId="0" fontId="11" fillId="0" borderId="0" xfId="0" applyFont="1" applyFill="1"/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166" fontId="3" fillId="0" borderId="4" xfId="0" applyNumberFormat="1" applyFont="1" applyFill="1" applyBorder="1" applyAlignment="1">
      <alignment horizontal="center" vertical="center"/>
    </xf>
    <xf numFmtId="166" fontId="3" fillId="0" borderId="6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4" fontId="8" fillId="0" borderId="4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2" fontId="11" fillId="0" borderId="6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2" fontId="8" fillId="0" borderId="6" xfId="0" applyNumberFormat="1" applyFont="1" applyFill="1" applyBorder="1" applyAlignment="1">
      <alignment horizontal="center" vertical="center"/>
    </xf>
    <xf numFmtId="2" fontId="11" fillId="0" borderId="4" xfId="0" applyNumberFormat="1" applyFont="1" applyFill="1" applyBorder="1"/>
    <xf numFmtId="2" fontId="7" fillId="0" borderId="4" xfId="0" applyNumberFormat="1" applyFont="1" applyFill="1" applyBorder="1"/>
    <xf numFmtId="4" fontId="3" fillId="0" borderId="4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4" fontId="18" fillId="0" borderId="0" xfId="0" applyNumberFormat="1" applyFont="1" applyFill="1"/>
    <xf numFmtId="4" fontId="1" fillId="0" borderId="0" xfId="0" applyNumberFormat="1" applyFont="1" applyFill="1"/>
    <xf numFmtId="0" fontId="8" fillId="0" borderId="0" xfId="0" applyFont="1" applyFill="1" applyAlignment="1">
      <alignment horizontal="center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7" fillId="0" borderId="0" xfId="0" applyFont="1" applyFill="1"/>
    <xf numFmtId="0" fontId="11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/>
    <xf numFmtId="2" fontId="19" fillId="0" borderId="4" xfId="0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4" fontId="3" fillId="3" borderId="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4" fontId="11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/>
    </xf>
    <xf numFmtId="2" fontId="11" fillId="3" borderId="4" xfId="0" applyNumberFormat="1" applyFont="1" applyFill="1" applyBorder="1" applyAlignment="1">
      <alignment horizontal="center"/>
    </xf>
    <xf numFmtId="167" fontId="11" fillId="3" borderId="4" xfId="0" applyNumberFormat="1" applyFont="1" applyFill="1" applyBorder="1" applyAlignment="1">
      <alignment horizontal="center"/>
    </xf>
    <xf numFmtId="49" fontId="1" fillId="0" borderId="4" xfId="1" applyNumberFormat="1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right"/>
    </xf>
    <xf numFmtId="0" fontId="23" fillId="0" borderId="0" xfId="0" applyFont="1" applyFill="1"/>
    <xf numFmtId="0" fontId="24" fillId="0" borderId="0" xfId="0" applyFont="1" applyFill="1"/>
    <xf numFmtId="4" fontId="28" fillId="0" borderId="0" xfId="4" applyNumberFormat="1" applyFont="1" applyFill="1"/>
    <xf numFmtId="0" fontId="5" fillId="0" borderId="0" xfId="0" applyFont="1" applyFill="1"/>
    <xf numFmtId="168" fontId="12" fillId="0" borderId="0" xfId="669" applyFont="1"/>
    <xf numFmtId="4" fontId="12" fillId="0" borderId="0" xfId="669" applyNumberFormat="1" applyFont="1" applyFill="1"/>
    <xf numFmtId="0" fontId="7" fillId="0" borderId="4" xfId="0" applyFont="1" applyFill="1" applyBorder="1" applyAlignment="1">
      <alignment vertical="justify"/>
    </xf>
    <xf numFmtId="0" fontId="14" fillId="0" borderId="4" xfId="0" applyFont="1" applyFill="1" applyBorder="1" applyAlignment="1">
      <alignment vertical="justify"/>
    </xf>
    <xf numFmtId="0" fontId="58" fillId="0" borderId="4" xfId="0" applyFont="1" applyFill="1" applyBorder="1" applyAlignment="1">
      <alignment vertical="justify"/>
    </xf>
    <xf numFmtId="0" fontId="59" fillId="0" borderId="4" xfId="0" applyFont="1" applyFill="1" applyBorder="1" applyAlignment="1">
      <alignment vertical="justify"/>
    </xf>
    <xf numFmtId="0" fontId="14" fillId="0" borderId="4" xfId="0" applyFont="1" applyFill="1" applyBorder="1" applyAlignment="1">
      <alignment vertical="justify" wrapText="1"/>
    </xf>
    <xf numFmtId="0" fontId="60" fillId="0" borderId="4" xfId="0" applyFont="1" applyFill="1" applyBorder="1" applyAlignment="1">
      <alignment vertical="justify"/>
    </xf>
    <xf numFmtId="0" fontId="60" fillId="0" borderId="4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wrapText="1"/>
    </xf>
    <xf numFmtId="0" fontId="21" fillId="0" borderId="10" xfId="0" applyFont="1" applyFill="1" applyBorder="1" applyAlignment="1">
      <alignment horizontal="center" wrapText="1"/>
    </xf>
  </cellXfs>
  <cellStyles count="1772">
    <cellStyle name=" 1" xfId="819"/>
    <cellStyle name=" 1 2" xfId="820"/>
    <cellStyle name=" 1 3" xfId="1732"/>
    <cellStyle name=" 1_Stage1" xfId="821"/>
    <cellStyle name="_Model_RAB Мой_PR.PROG.WARM.NOTCOMBI.2012.2.16_v1.4(04.04.11) " xfId="822"/>
    <cellStyle name="_Model_RAB Мой_Книга2_PR.PROG.WARM.NOTCOMBI.2012.2.16_v1.4(04.04.11) " xfId="823"/>
    <cellStyle name="_Model_RAB_MRSK_svod_PR.PROG.WARM.NOTCOMBI.2012.2.16_v1.4(04.04.11) " xfId="824"/>
    <cellStyle name="_Model_RAB_MRSK_svod_Книга2_PR.PROG.WARM.NOTCOMBI.2012.2.16_v1.4(04.04.11) " xfId="825"/>
    <cellStyle name="_МОДЕЛЬ_1 (2)_PR.PROG.WARM.NOTCOMBI.2012.2.16_v1.4(04.04.11) " xfId="826"/>
    <cellStyle name="_МОДЕЛЬ_1 (2)_Книга2_PR.PROG.WARM.NOTCOMBI.2012.2.16_v1.4(04.04.11) " xfId="827"/>
    <cellStyle name="_пр 5 тариф RAB_PR.PROG.WARM.NOTCOMBI.2012.2.16_v1.4(04.04.11) " xfId="828"/>
    <cellStyle name="_пр 5 тариф RAB_Книга2_PR.PROG.WARM.NOTCOMBI.2012.2.16_v1.4(04.04.11) " xfId="829"/>
    <cellStyle name="_Расчет RAB_22072008_PR.PROG.WARM.NOTCOMBI.2012.2.16_v1.4(04.04.11) " xfId="830"/>
    <cellStyle name="_Расчет RAB_22072008_Книга2_PR.PROG.WARM.NOTCOMBI.2012.2.16_v1.4(04.04.11) " xfId="831"/>
    <cellStyle name="_Расчет RAB_Лен и МОЭСК_с 2010 года_14.04.2009_со сглаж_version 3.0_без ФСК_PR.PROG.WARM.NOTCOMBI.2012.2.16_v1.4(04.04.11) " xfId="832"/>
    <cellStyle name="_Расчет RAB_Лен и МОЭСК_с 2010 года_14.04.2009_со сглаж_version 3.0_без ФСК_Книга2_PR.PROG.WARM.NOTCOMBI.2012.2.16_v1.4(04.04.11) " xfId="833"/>
    <cellStyle name="20% - Акцент1 10" xfId="5"/>
    <cellStyle name="20% - Акцент1 10 2" xfId="923"/>
    <cellStyle name="20% - Акцент1 11" xfId="6"/>
    <cellStyle name="20% - Акцент1 11 2" xfId="924"/>
    <cellStyle name="20% - Акцент1 12" xfId="7"/>
    <cellStyle name="20% - Акцент1 12 2" xfId="925"/>
    <cellStyle name="20% - Акцент1 13" xfId="8"/>
    <cellStyle name="20% - Акцент1 13 2" xfId="926"/>
    <cellStyle name="20% - Акцент1 14" xfId="9"/>
    <cellStyle name="20% - Акцент1 14 2" xfId="927"/>
    <cellStyle name="20% - Акцент1 15" xfId="10"/>
    <cellStyle name="20% - Акцент1 15 2" xfId="928"/>
    <cellStyle name="20% - Акцент1 16" xfId="11"/>
    <cellStyle name="20% - Акцент1 16 2" xfId="929"/>
    <cellStyle name="20% - Акцент1 17" xfId="12"/>
    <cellStyle name="20% - Акцент1 17 2" xfId="930"/>
    <cellStyle name="20% - Акцент1 18" xfId="13"/>
    <cellStyle name="20% - Акцент1 18 2" xfId="931"/>
    <cellStyle name="20% - Акцент1 19" xfId="14"/>
    <cellStyle name="20% - Акцент1 19 2" xfId="932"/>
    <cellStyle name="20% - Акцент1 2" xfId="15"/>
    <cellStyle name="20% - Акцент1 2 2" xfId="933"/>
    <cellStyle name="20% - Акцент1 20" xfId="16"/>
    <cellStyle name="20% - Акцент1 20 2" xfId="934"/>
    <cellStyle name="20% - Акцент1 3" xfId="17"/>
    <cellStyle name="20% - Акцент1 3 2" xfId="935"/>
    <cellStyle name="20% - Акцент1 4" xfId="18"/>
    <cellStyle name="20% - Акцент1 4 2" xfId="936"/>
    <cellStyle name="20% - Акцент1 5" xfId="19"/>
    <cellStyle name="20% - Акцент1 5 2" xfId="937"/>
    <cellStyle name="20% - Акцент1 6" xfId="20"/>
    <cellStyle name="20% - Акцент1 6 2" xfId="938"/>
    <cellStyle name="20% - Акцент1 7" xfId="21"/>
    <cellStyle name="20% - Акцент1 7 2" xfId="939"/>
    <cellStyle name="20% - Акцент1 8" xfId="22"/>
    <cellStyle name="20% - Акцент1 8 2" xfId="940"/>
    <cellStyle name="20% - Акцент1 9" xfId="23"/>
    <cellStyle name="20% - Акцент1 9 2" xfId="941"/>
    <cellStyle name="20% - Акцент2 10" xfId="24"/>
    <cellStyle name="20% - Акцент2 10 2" xfId="942"/>
    <cellStyle name="20% - Акцент2 11" xfId="25"/>
    <cellStyle name="20% - Акцент2 11 2" xfId="943"/>
    <cellStyle name="20% - Акцент2 12" xfId="26"/>
    <cellStyle name="20% - Акцент2 12 2" xfId="944"/>
    <cellStyle name="20% - Акцент2 13" xfId="27"/>
    <cellStyle name="20% - Акцент2 13 2" xfId="945"/>
    <cellStyle name="20% - Акцент2 14" xfId="28"/>
    <cellStyle name="20% - Акцент2 14 2" xfId="946"/>
    <cellStyle name="20% - Акцент2 15" xfId="29"/>
    <cellStyle name="20% - Акцент2 15 2" xfId="947"/>
    <cellStyle name="20% - Акцент2 16" xfId="30"/>
    <cellStyle name="20% - Акцент2 16 2" xfId="948"/>
    <cellStyle name="20% - Акцент2 17" xfId="31"/>
    <cellStyle name="20% - Акцент2 17 2" xfId="949"/>
    <cellStyle name="20% - Акцент2 18" xfId="32"/>
    <cellStyle name="20% - Акцент2 18 2" xfId="950"/>
    <cellStyle name="20% - Акцент2 19" xfId="33"/>
    <cellStyle name="20% - Акцент2 19 2" xfId="951"/>
    <cellStyle name="20% - Акцент2 2" xfId="34"/>
    <cellStyle name="20% - Акцент2 2 2" xfId="952"/>
    <cellStyle name="20% - Акцент2 20" xfId="35"/>
    <cellStyle name="20% - Акцент2 20 2" xfId="953"/>
    <cellStyle name="20% - Акцент2 3" xfId="36"/>
    <cellStyle name="20% - Акцент2 3 2" xfId="954"/>
    <cellStyle name="20% - Акцент2 4" xfId="37"/>
    <cellStyle name="20% - Акцент2 4 2" xfId="955"/>
    <cellStyle name="20% - Акцент2 5" xfId="38"/>
    <cellStyle name="20% - Акцент2 5 2" xfId="956"/>
    <cellStyle name="20% - Акцент2 6" xfId="39"/>
    <cellStyle name="20% - Акцент2 6 2" xfId="957"/>
    <cellStyle name="20% - Акцент2 7" xfId="40"/>
    <cellStyle name="20% - Акцент2 7 2" xfId="958"/>
    <cellStyle name="20% - Акцент2 8" xfId="41"/>
    <cellStyle name="20% - Акцент2 8 2" xfId="959"/>
    <cellStyle name="20% - Акцент2 9" xfId="42"/>
    <cellStyle name="20% - Акцент2 9 2" xfId="960"/>
    <cellStyle name="20% - Акцент3 10" xfId="43"/>
    <cellStyle name="20% - Акцент3 10 2" xfId="961"/>
    <cellStyle name="20% - Акцент3 11" xfId="44"/>
    <cellStyle name="20% - Акцент3 11 2" xfId="962"/>
    <cellStyle name="20% - Акцент3 12" xfId="45"/>
    <cellStyle name="20% - Акцент3 12 2" xfId="963"/>
    <cellStyle name="20% - Акцент3 13" xfId="46"/>
    <cellStyle name="20% - Акцент3 13 2" xfId="964"/>
    <cellStyle name="20% - Акцент3 14" xfId="47"/>
    <cellStyle name="20% - Акцент3 14 2" xfId="965"/>
    <cellStyle name="20% - Акцент3 15" xfId="48"/>
    <cellStyle name="20% - Акцент3 15 2" xfId="966"/>
    <cellStyle name="20% - Акцент3 16" xfId="49"/>
    <cellStyle name="20% - Акцент3 16 2" xfId="967"/>
    <cellStyle name="20% - Акцент3 17" xfId="50"/>
    <cellStyle name="20% - Акцент3 17 2" xfId="968"/>
    <cellStyle name="20% - Акцент3 18" xfId="51"/>
    <cellStyle name="20% - Акцент3 18 2" xfId="969"/>
    <cellStyle name="20% - Акцент3 19" xfId="52"/>
    <cellStyle name="20% - Акцент3 19 2" xfId="970"/>
    <cellStyle name="20% - Акцент3 2" xfId="53"/>
    <cellStyle name="20% - Акцент3 2 2" xfId="971"/>
    <cellStyle name="20% - Акцент3 20" xfId="54"/>
    <cellStyle name="20% - Акцент3 20 2" xfId="972"/>
    <cellStyle name="20% - Акцент3 3" xfId="55"/>
    <cellStyle name="20% - Акцент3 3 2" xfId="973"/>
    <cellStyle name="20% - Акцент3 4" xfId="56"/>
    <cellStyle name="20% - Акцент3 4 2" xfId="974"/>
    <cellStyle name="20% - Акцент3 5" xfId="57"/>
    <cellStyle name="20% - Акцент3 5 2" xfId="975"/>
    <cellStyle name="20% - Акцент3 6" xfId="58"/>
    <cellStyle name="20% - Акцент3 6 2" xfId="976"/>
    <cellStyle name="20% - Акцент3 7" xfId="59"/>
    <cellStyle name="20% - Акцент3 7 2" xfId="977"/>
    <cellStyle name="20% - Акцент3 8" xfId="60"/>
    <cellStyle name="20% - Акцент3 8 2" xfId="978"/>
    <cellStyle name="20% - Акцент3 9" xfId="61"/>
    <cellStyle name="20% - Акцент3 9 2" xfId="979"/>
    <cellStyle name="20% - Акцент4 10" xfId="62"/>
    <cellStyle name="20% - Акцент4 10 2" xfId="980"/>
    <cellStyle name="20% - Акцент4 11" xfId="63"/>
    <cellStyle name="20% - Акцент4 11 2" xfId="981"/>
    <cellStyle name="20% - Акцент4 12" xfId="64"/>
    <cellStyle name="20% - Акцент4 12 2" xfId="982"/>
    <cellStyle name="20% - Акцент4 13" xfId="65"/>
    <cellStyle name="20% - Акцент4 13 2" xfId="983"/>
    <cellStyle name="20% - Акцент4 14" xfId="66"/>
    <cellStyle name="20% - Акцент4 14 2" xfId="984"/>
    <cellStyle name="20% - Акцент4 15" xfId="67"/>
    <cellStyle name="20% - Акцент4 15 2" xfId="985"/>
    <cellStyle name="20% - Акцент4 16" xfId="68"/>
    <cellStyle name="20% - Акцент4 16 2" xfId="986"/>
    <cellStyle name="20% - Акцент4 17" xfId="69"/>
    <cellStyle name="20% - Акцент4 17 2" xfId="987"/>
    <cellStyle name="20% - Акцент4 18" xfId="70"/>
    <cellStyle name="20% - Акцент4 18 2" xfId="988"/>
    <cellStyle name="20% - Акцент4 19" xfId="71"/>
    <cellStyle name="20% - Акцент4 19 2" xfId="989"/>
    <cellStyle name="20% - Акцент4 2" xfId="72"/>
    <cellStyle name="20% - Акцент4 2 2" xfId="990"/>
    <cellStyle name="20% - Акцент4 20" xfId="73"/>
    <cellStyle name="20% - Акцент4 20 2" xfId="991"/>
    <cellStyle name="20% - Акцент4 3" xfId="74"/>
    <cellStyle name="20% - Акцент4 3 2" xfId="992"/>
    <cellStyle name="20% - Акцент4 4" xfId="75"/>
    <cellStyle name="20% - Акцент4 4 2" xfId="993"/>
    <cellStyle name="20% - Акцент4 5" xfId="76"/>
    <cellStyle name="20% - Акцент4 5 2" xfId="994"/>
    <cellStyle name="20% - Акцент4 6" xfId="77"/>
    <cellStyle name="20% - Акцент4 6 2" xfId="995"/>
    <cellStyle name="20% - Акцент4 7" xfId="78"/>
    <cellStyle name="20% - Акцент4 7 2" xfId="996"/>
    <cellStyle name="20% - Акцент4 8" xfId="79"/>
    <cellStyle name="20% - Акцент4 8 2" xfId="997"/>
    <cellStyle name="20% - Акцент4 9" xfId="80"/>
    <cellStyle name="20% - Акцент4 9 2" xfId="998"/>
    <cellStyle name="20% - Акцент5 10" xfId="81"/>
    <cellStyle name="20% - Акцент5 10 2" xfId="999"/>
    <cellStyle name="20% - Акцент5 11" xfId="82"/>
    <cellStyle name="20% - Акцент5 11 2" xfId="1000"/>
    <cellStyle name="20% - Акцент5 12" xfId="83"/>
    <cellStyle name="20% - Акцент5 12 2" xfId="1001"/>
    <cellStyle name="20% - Акцент5 13" xfId="84"/>
    <cellStyle name="20% - Акцент5 13 2" xfId="1002"/>
    <cellStyle name="20% - Акцент5 14" xfId="85"/>
    <cellStyle name="20% - Акцент5 14 2" xfId="1003"/>
    <cellStyle name="20% - Акцент5 15" xfId="86"/>
    <cellStyle name="20% - Акцент5 15 2" xfId="1004"/>
    <cellStyle name="20% - Акцент5 16" xfId="87"/>
    <cellStyle name="20% - Акцент5 16 2" xfId="1005"/>
    <cellStyle name="20% - Акцент5 17" xfId="88"/>
    <cellStyle name="20% - Акцент5 17 2" xfId="1006"/>
    <cellStyle name="20% - Акцент5 18" xfId="89"/>
    <cellStyle name="20% - Акцент5 18 2" xfId="1007"/>
    <cellStyle name="20% - Акцент5 19" xfId="90"/>
    <cellStyle name="20% - Акцент5 19 2" xfId="1008"/>
    <cellStyle name="20% - Акцент5 2" xfId="91"/>
    <cellStyle name="20% - Акцент5 2 2" xfId="1009"/>
    <cellStyle name="20% - Акцент5 20" xfId="92"/>
    <cellStyle name="20% - Акцент5 20 2" xfId="1010"/>
    <cellStyle name="20% - Акцент5 3" xfId="93"/>
    <cellStyle name="20% - Акцент5 3 2" xfId="1011"/>
    <cellStyle name="20% - Акцент5 4" xfId="94"/>
    <cellStyle name="20% - Акцент5 4 2" xfId="1012"/>
    <cellStyle name="20% - Акцент5 5" xfId="95"/>
    <cellStyle name="20% - Акцент5 5 2" xfId="1013"/>
    <cellStyle name="20% - Акцент5 6" xfId="96"/>
    <cellStyle name="20% - Акцент5 6 2" xfId="1014"/>
    <cellStyle name="20% - Акцент5 7" xfId="97"/>
    <cellStyle name="20% - Акцент5 7 2" xfId="1015"/>
    <cellStyle name="20% - Акцент5 8" xfId="98"/>
    <cellStyle name="20% - Акцент5 8 2" xfId="1016"/>
    <cellStyle name="20% - Акцент5 9" xfId="99"/>
    <cellStyle name="20% - Акцент5 9 2" xfId="1017"/>
    <cellStyle name="20% - Акцент6 10" xfId="100"/>
    <cellStyle name="20% - Акцент6 10 2" xfId="1018"/>
    <cellStyle name="20% - Акцент6 11" xfId="101"/>
    <cellStyle name="20% - Акцент6 11 2" xfId="1019"/>
    <cellStyle name="20% - Акцент6 12" xfId="102"/>
    <cellStyle name="20% - Акцент6 12 2" xfId="1020"/>
    <cellStyle name="20% - Акцент6 13" xfId="103"/>
    <cellStyle name="20% - Акцент6 13 2" xfId="1021"/>
    <cellStyle name="20% - Акцент6 14" xfId="104"/>
    <cellStyle name="20% - Акцент6 14 2" xfId="1022"/>
    <cellStyle name="20% - Акцент6 15" xfId="105"/>
    <cellStyle name="20% - Акцент6 15 2" xfId="1023"/>
    <cellStyle name="20% - Акцент6 16" xfId="106"/>
    <cellStyle name="20% - Акцент6 16 2" xfId="1024"/>
    <cellStyle name="20% - Акцент6 17" xfId="107"/>
    <cellStyle name="20% - Акцент6 17 2" xfId="1025"/>
    <cellStyle name="20% - Акцент6 18" xfId="108"/>
    <cellStyle name="20% - Акцент6 18 2" xfId="1026"/>
    <cellStyle name="20% - Акцент6 19" xfId="109"/>
    <cellStyle name="20% - Акцент6 19 2" xfId="1027"/>
    <cellStyle name="20% - Акцент6 2" xfId="110"/>
    <cellStyle name="20% - Акцент6 2 2" xfId="1028"/>
    <cellStyle name="20% - Акцент6 20" xfId="111"/>
    <cellStyle name="20% - Акцент6 20 2" xfId="1029"/>
    <cellStyle name="20% - Акцент6 3" xfId="112"/>
    <cellStyle name="20% - Акцент6 3 2" xfId="1030"/>
    <cellStyle name="20% - Акцент6 4" xfId="113"/>
    <cellStyle name="20% - Акцент6 4 2" xfId="1031"/>
    <cellStyle name="20% - Акцент6 5" xfId="114"/>
    <cellStyle name="20% - Акцент6 5 2" xfId="1032"/>
    <cellStyle name="20% - Акцент6 6" xfId="115"/>
    <cellStyle name="20% - Акцент6 6 2" xfId="1033"/>
    <cellStyle name="20% - Акцент6 7" xfId="116"/>
    <cellStyle name="20% - Акцент6 7 2" xfId="1034"/>
    <cellStyle name="20% - Акцент6 8" xfId="117"/>
    <cellStyle name="20% - Акцент6 8 2" xfId="1035"/>
    <cellStyle name="20% - Акцент6 9" xfId="118"/>
    <cellStyle name="20% - Акцент6 9 2" xfId="1036"/>
    <cellStyle name="40% - Акцент1 10" xfId="119"/>
    <cellStyle name="40% - Акцент1 10 2" xfId="1037"/>
    <cellStyle name="40% - Акцент1 11" xfId="120"/>
    <cellStyle name="40% - Акцент1 11 2" xfId="1038"/>
    <cellStyle name="40% - Акцент1 12" xfId="121"/>
    <cellStyle name="40% - Акцент1 12 2" xfId="1039"/>
    <cellStyle name="40% - Акцент1 13" xfId="122"/>
    <cellStyle name="40% - Акцент1 13 2" xfId="1040"/>
    <cellStyle name="40% - Акцент1 14" xfId="123"/>
    <cellStyle name="40% - Акцент1 14 2" xfId="1041"/>
    <cellStyle name="40% - Акцент1 15" xfId="124"/>
    <cellStyle name="40% - Акцент1 15 2" xfId="1042"/>
    <cellStyle name="40% - Акцент1 16" xfId="125"/>
    <cellStyle name="40% - Акцент1 16 2" xfId="1043"/>
    <cellStyle name="40% - Акцент1 17" xfId="126"/>
    <cellStyle name="40% - Акцент1 17 2" xfId="1044"/>
    <cellStyle name="40% - Акцент1 18" xfId="127"/>
    <cellStyle name="40% - Акцент1 18 2" xfId="1045"/>
    <cellStyle name="40% - Акцент1 19" xfId="128"/>
    <cellStyle name="40% - Акцент1 19 2" xfId="1046"/>
    <cellStyle name="40% - Акцент1 2" xfId="129"/>
    <cellStyle name="40% - Акцент1 2 2" xfId="1047"/>
    <cellStyle name="40% - Акцент1 20" xfId="130"/>
    <cellStyle name="40% - Акцент1 20 2" xfId="1048"/>
    <cellStyle name="40% - Акцент1 3" xfId="131"/>
    <cellStyle name="40% - Акцент1 3 2" xfId="1049"/>
    <cellStyle name="40% - Акцент1 4" xfId="132"/>
    <cellStyle name="40% - Акцент1 4 2" xfId="1050"/>
    <cellStyle name="40% - Акцент1 5" xfId="133"/>
    <cellStyle name="40% - Акцент1 5 2" xfId="1051"/>
    <cellStyle name="40% - Акцент1 6" xfId="134"/>
    <cellStyle name="40% - Акцент1 6 2" xfId="1052"/>
    <cellStyle name="40% - Акцент1 7" xfId="135"/>
    <cellStyle name="40% - Акцент1 7 2" xfId="1053"/>
    <cellStyle name="40% - Акцент1 8" xfId="136"/>
    <cellStyle name="40% - Акцент1 8 2" xfId="1054"/>
    <cellStyle name="40% - Акцент1 9" xfId="137"/>
    <cellStyle name="40% - Акцент1 9 2" xfId="1055"/>
    <cellStyle name="40% - Акцент2 10" xfId="138"/>
    <cellStyle name="40% - Акцент2 10 2" xfId="1056"/>
    <cellStyle name="40% - Акцент2 11" xfId="139"/>
    <cellStyle name="40% - Акцент2 11 2" xfId="1057"/>
    <cellStyle name="40% - Акцент2 12" xfId="140"/>
    <cellStyle name="40% - Акцент2 12 2" xfId="1058"/>
    <cellStyle name="40% - Акцент2 13" xfId="141"/>
    <cellStyle name="40% - Акцент2 13 2" xfId="1059"/>
    <cellStyle name="40% - Акцент2 14" xfId="142"/>
    <cellStyle name="40% - Акцент2 14 2" xfId="1060"/>
    <cellStyle name="40% - Акцент2 15" xfId="143"/>
    <cellStyle name="40% - Акцент2 15 2" xfId="1061"/>
    <cellStyle name="40% - Акцент2 16" xfId="144"/>
    <cellStyle name="40% - Акцент2 16 2" xfId="1062"/>
    <cellStyle name="40% - Акцент2 17" xfId="145"/>
    <cellStyle name="40% - Акцент2 17 2" xfId="1063"/>
    <cellStyle name="40% - Акцент2 18" xfId="146"/>
    <cellStyle name="40% - Акцент2 18 2" xfId="1064"/>
    <cellStyle name="40% - Акцент2 19" xfId="147"/>
    <cellStyle name="40% - Акцент2 19 2" xfId="1065"/>
    <cellStyle name="40% - Акцент2 2" xfId="148"/>
    <cellStyle name="40% - Акцент2 2 2" xfId="1066"/>
    <cellStyle name="40% - Акцент2 20" xfId="149"/>
    <cellStyle name="40% - Акцент2 20 2" xfId="1067"/>
    <cellStyle name="40% - Акцент2 3" xfId="150"/>
    <cellStyle name="40% - Акцент2 3 2" xfId="1068"/>
    <cellStyle name="40% - Акцент2 4" xfId="151"/>
    <cellStyle name="40% - Акцент2 4 2" xfId="1069"/>
    <cellStyle name="40% - Акцент2 5" xfId="152"/>
    <cellStyle name="40% - Акцент2 5 2" xfId="1070"/>
    <cellStyle name="40% - Акцент2 6" xfId="153"/>
    <cellStyle name="40% - Акцент2 6 2" xfId="1071"/>
    <cellStyle name="40% - Акцент2 7" xfId="154"/>
    <cellStyle name="40% - Акцент2 7 2" xfId="1072"/>
    <cellStyle name="40% - Акцент2 8" xfId="155"/>
    <cellStyle name="40% - Акцент2 8 2" xfId="1073"/>
    <cellStyle name="40% - Акцент2 9" xfId="156"/>
    <cellStyle name="40% - Акцент2 9 2" xfId="1074"/>
    <cellStyle name="40% - Акцент3 10" xfId="157"/>
    <cellStyle name="40% - Акцент3 10 2" xfId="1075"/>
    <cellStyle name="40% - Акцент3 11" xfId="158"/>
    <cellStyle name="40% - Акцент3 11 2" xfId="1076"/>
    <cellStyle name="40% - Акцент3 12" xfId="159"/>
    <cellStyle name="40% - Акцент3 12 2" xfId="1077"/>
    <cellStyle name="40% - Акцент3 13" xfId="160"/>
    <cellStyle name="40% - Акцент3 13 2" xfId="1078"/>
    <cellStyle name="40% - Акцент3 14" xfId="161"/>
    <cellStyle name="40% - Акцент3 14 2" xfId="1079"/>
    <cellStyle name="40% - Акцент3 15" xfId="162"/>
    <cellStyle name="40% - Акцент3 15 2" xfId="1080"/>
    <cellStyle name="40% - Акцент3 16" xfId="163"/>
    <cellStyle name="40% - Акцент3 16 2" xfId="1081"/>
    <cellStyle name="40% - Акцент3 17" xfId="164"/>
    <cellStyle name="40% - Акцент3 17 2" xfId="1082"/>
    <cellStyle name="40% - Акцент3 18" xfId="165"/>
    <cellStyle name="40% - Акцент3 18 2" xfId="1083"/>
    <cellStyle name="40% - Акцент3 19" xfId="166"/>
    <cellStyle name="40% - Акцент3 19 2" xfId="1084"/>
    <cellStyle name="40% - Акцент3 2" xfId="167"/>
    <cellStyle name="40% - Акцент3 2 2" xfId="1085"/>
    <cellStyle name="40% - Акцент3 20" xfId="168"/>
    <cellStyle name="40% - Акцент3 20 2" xfId="1086"/>
    <cellStyle name="40% - Акцент3 3" xfId="169"/>
    <cellStyle name="40% - Акцент3 3 2" xfId="1087"/>
    <cellStyle name="40% - Акцент3 4" xfId="170"/>
    <cellStyle name="40% - Акцент3 4 2" xfId="1088"/>
    <cellStyle name="40% - Акцент3 5" xfId="171"/>
    <cellStyle name="40% - Акцент3 5 2" xfId="1089"/>
    <cellStyle name="40% - Акцент3 6" xfId="172"/>
    <cellStyle name="40% - Акцент3 6 2" xfId="1090"/>
    <cellStyle name="40% - Акцент3 7" xfId="173"/>
    <cellStyle name="40% - Акцент3 7 2" xfId="1091"/>
    <cellStyle name="40% - Акцент3 8" xfId="174"/>
    <cellStyle name="40% - Акцент3 8 2" xfId="1092"/>
    <cellStyle name="40% - Акцент3 9" xfId="175"/>
    <cellStyle name="40% - Акцент3 9 2" xfId="1093"/>
    <cellStyle name="40% - Акцент4 10" xfId="176"/>
    <cellStyle name="40% - Акцент4 10 2" xfId="1094"/>
    <cellStyle name="40% - Акцент4 11" xfId="177"/>
    <cellStyle name="40% - Акцент4 11 2" xfId="1095"/>
    <cellStyle name="40% - Акцент4 12" xfId="178"/>
    <cellStyle name="40% - Акцент4 12 2" xfId="1096"/>
    <cellStyle name="40% - Акцент4 13" xfId="179"/>
    <cellStyle name="40% - Акцент4 13 2" xfId="1097"/>
    <cellStyle name="40% - Акцент4 14" xfId="180"/>
    <cellStyle name="40% - Акцент4 14 2" xfId="1098"/>
    <cellStyle name="40% - Акцент4 15" xfId="181"/>
    <cellStyle name="40% - Акцент4 15 2" xfId="1099"/>
    <cellStyle name="40% - Акцент4 16" xfId="182"/>
    <cellStyle name="40% - Акцент4 16 2" xfId="1100"/>
    <cellStyle name="40% - Акцент4 17" xfId="183"/>
    <cellStyle name="40% - Акцент4 17 2" xfId="1101"/>
    <cellStyle name="40% - Акцент4 18" xfId="184"/>
    <cellStyle name="40% - Акцент4 18 2" xfId="1102"/>
    <cellStyle name="40% - Акцент4 19" xfId="185"/>
    <cellStyle name="40% - Акцент4 19 2" xfId="1103"/>
    <cellStyle name="40% - Акцент4 2" xfId="186"/>
    <cellStyle name="40% - Акцент4 2 2" xfId="1104"/>
    <cellStyle name="40% - Акцент4 20" xfId="187"/>
    <cellStyle name="40% - Акцент4 20 2" xfId="1105"/>
    <cellStyle name="40% - Акцент4 3" xfId="188"/>
    <cellStyle name="40% - Акцент4 3 2" xfId="1106"/>
    <cellStyle name="40% - Акцент4 4" xfId="189"/>
    <cellStyle name="40% - Акцент4 4 2" xfId="1107"/>
    <cellStyle name="40% - Акцент4 5" xfId="190"/>
    <cellStyle name="40% - Акцент4 5 2" xfId="1108"/>
    <cellStyle name="40% - Акцент4 6" xfId="191"/>
    <cellStyle name="40% - Акцент4 6 2" xfId="1109"/>
    <cellStyle name="40% - Акцент4 7" xfId="192"/>
    <cellStyle name="40% - Акцент4 7 2" xfId="1110"/>
    <cellStyle name="40% - Акцент4 8" xfId="193"/>
    <cellStyle name="40% - Акцент4 8 2" xfId="1111"/>
    <cellStyle name="40% - Акцент4 9" xfId="194"/>
    <cellStyle name="40% - Акцент4 9 2" xfId="1112"/>
    <cellStyle name="40% - Акцент5 10" xfId="195"/>
    <cellStyle name="40% - Акцент5 10 2" xfId="1113"/>
    <cellStyle name="40% - Акцент5 11" xfId="196"/>
    <cellStyle name="40% - Акцент5 11 2" xfId="1114"/>
    <cellStyle name="40% - Акцент5 12" xfId="197"/>
    <cellStyle name="40% - Акцент5 12 2" xfId="1115"/>
    <cellStyle name="40% - Акцент5 13" xfId="198"/>
    <cellStyle name="40% - Акцент5 13 2" xfId="1116"/>
    <cellStyle name="40% - Акцент5 14" xfId="199"/>
    <cellStyle name="40% - Акцент5 14 2" xfId="1117"/>
    <cellStyle name="40% - Акцент5 15" xfId="200"/>
    <cellStyle name="40% - Акцент5 15 2" xfId="1118"/>
    <cellStyle name="40% - Акцент5 16" xfId="201"/>
    <cellStyle name="40% - Акцент5 16 2" xfId="1119"/>
    <cellStyle name="40% - Акцент5 17" xfId="202"/>
    <cellStyle name="40% - Акцент5 17 2" xfId="1120"/>
    <cellStyle name="40% - Акцент5 18" xfId="203"/>
    <cellStyle name="40% - Акцент5 18 2" xfId="1121"/>
    <cellStyle name="40% - Акцент5 19" xfId="204"/>
    <cellStyle name="40% - Акцент5 19 2" xfId="1122"/>
    <cellStyle name="40% - Акцент5 2" xfId="205"/>
    <cellStyle name="40% - Акцент5 2 2" xfId="1123"/>
    <cellStyle name="40% - Акцент5 20" xfId="206"/>
    <cellStyle name="40% - Акцент5 20 2" xfId="1124"/>
    <cellStyle name="40% - Акцент5 3" xfId="207"/>
    <cellStyle name="40% - Акцент5 3 2" xfId="1125"/>
    <cellStyle name="40% - Акцент5 4" xfId="208"/>
    <cellStyle name="40% - Акцент5 4 2" xfId="1126"/>
    <cellStyle name="40% - Акцент5 5" xfId="209"/>
    <cellStyle name="40% - Акцент5 5 2" xfId="1127"/>
    <cellStyle name="40% - Акцент5 6" xfId="210"/>
    <cellStyle name="40% - Акцент5 6 2" xfId="1128"/>
    <cellStyle name="40% - Акцент5 7" xfId="211"/>
    <cellStyle name="40% - Акцент5 7 2" xfId="1129"/>
    <cellStyle name="40% - Акцент5 8" xfId="212"/>
    <cellStyle name="40% - Акцент5 8 2" xfId="1130"/>
    <cellStyle name="40% - Акцент5 9" xfId="213"/>
    <cellStyle name="40% - Акцент5 9 2" xfId="1131"/>
    <cellStyle name="40% - Акцент6 10" xfId="214"/>
    <cellStyle name="40% - Акцент6 10 2" xfId="1132"/>
    <cellStyle name="40% - Акцент6 11" xfId="215"/>
    <cellStyle name="40% - Акцент6 11 2" xfId="1133"/>
    <cellStyle name="40% - Акцент6 12" xfId="216"/>
    <cellStyle name="40% - Акцент6 12 2" xfId="1134"/>
    <cellStyle name="40% - Акцент6 13" xfId="217"/>
    <cellStyle name="40% - Акцент6 13 2" xfId="1135"/>
    <cellStyle name="40% - Акцент6 14" xfId="218"/>
    <cellStyle name="40% - Акцент6 14 2" xfId="1136"/>
    <cellStyle name="40% - Акцент6 15" xfId="219"/>
    <cellStyle name="40% - Акцент6 15 2" xfId="1137"/>
    <cellStyle name="40% - Акцент6 16" xfId="220"/>
    <cellStyle name="40% - Акцент6 16 2" xfId="1138"/>
    <cellStyle name="40% - Акцент6 17" xfId="221"/>
    <cellStyle name="40% - Акцент6 17 2" xfId="1139"/>
    <cellStyle name="40% - Акцент6 18" xfId="222"/>
    <cellStyle name="40% - Акцент6 18 2" xfId="1140"/>
    <cellStyle name="40% - Акцент6 19" xfId="223"/>
    <cellStyle name="40% - Акцент6 19 2" xfId="1141"/>
    <cellStyle name="40% - Акцент6 2" xfId="224"/>
    <cellStyle name="40% - Акцент6 2 2" xfId="1142"/>
    <cellStyle name="40% - Акцент6 20" xfId="225"/>
    <cellStyle name="40% - Акцент6 20 2" xfId="1143"/>
    <cellStyle name="40% - Акцент6 3" xfId="226"/>
    <cellStyle name="40% - Акцент6 3 2" xfId="1144"/>
    <cellStyle name="40% - Акцент6 4" xfId="227"/>
    <cellStyle name="40% - Акцент6 4 2" xfId="1145"/>
    <cellStyle name="40% - Акцент6 5" xfId="228"/>
    <cellStyle name="40% - Акцент6 5 2" xfId="1146"/>
    <cellStyle name="40% - Акцент6 6" xfId="229"/>
    <cellStyle name="40% - Акцент6 6 2" xfId="1147"/>
    <cellStyle name="40% - Акцент6 7" xfId="230"/>
    <cellStyle name="40% - Акцент6 7 2" xfId="1148"/>
    <cellStyle name="40% - Акцент6 8" xfId="231"/>
    <cellStyle name="40% - Акцент6 8 2" xfId="1149"/>
    <cellStyle name="40% - Акцент6 9" xfId="232"/>
    <cellStyle name="40% - Акцент6 9 2" xfId="1150"/>
    <cellStyle name="60% - Акцент1 10" xfId="233"/>
    <cellStyle name="60% - Акцент1 10 2" xfId="1151"/>
    <cellStyle name="60% - Акцент1 11" xfId="234"/>
    <cellStyle name="60% - Акцент1 11 2" xfId="1152"/>
    <cellStyle name="60% - Акцент1 12" xfId="235"/>
    <cellStyle name="60% - Акцент1 12 2" xfId="1153"/>
    <cellStyle name="60% - Акцент1 13" xfId="236"/>
    <cellStyle name="60% - Акцент1 13 2" xfId="1154"/>
    <cellStyle name="60% - Акцент1 14" xfId="237"/>
    <cellStyle name="60% - Акцент1 14 2" xfId="1155"/>
    <cellStyle name="60% - Акцент1 15" xfId="238"/>
    <cellStyle name="60% - Акцент1 15 2" xfId="1156"/>
    <cellStyle name="60% - Акцент1 16" xfId="239"/>
    <cellStyle name="60% - Акцент1 16 2" xfId="1157"/>
    <cellStyle name="60% - Акцент1 17" xfId="240"/>
    <cellStyle name="60% - Акцент1 17 2" xfId="1158"/>
    <cellStyle name="60% - Акцент1 18" xfId="241"/>
    <cellStyle name="60% - Акцент1 18 2" xfId="1159"/>
    <cellStyle name="60% - Акцент1 19" xfId="242"/>
    <cellStyle name="60% - Акцент1 19 2" xfId="1160"/>
    <cellStyle name="60% - Акцент1 2" xfId="243"/>
    <cellStyle name="60% - Акцент1 2 2" xfId="1161"/>
    <cellStyle name="60% - Акцент1 20" xfId="244"/>
    <cellStyle name="60% - Акцент1 20 2" xfId="1162"/>
    <cellStyle name="60% - Акцент1 3" xfId="245"/>
    <cellStyle name="60% - Акцент1 3 2" xfId="1163"/>
    <cellStyle name="60% - Акцент1 4" xfId="246"/>
    <cellStyle name="60% - Акцент1 4 2" xfId="1164"/>
    <cellStyle name="60% - Акцент1 5" xfId="247"/>
    <cellStyle name="60% - Акцент1 5 2" xfId="1165"/>
    <cellStyle name="60% - Акцент1 6" xfId="248"/>
    <cellStyle name="60% - Акцент1 6 2" xfId="1166"/>
    <cellStyle name="60% - Акцент1 7" xfId="249"/>
    <cellStyle name="60% - Акцент1 7 2" xfId="1167"/>
    <cellStyle name="60% - Акцент1 8" xfId="250"/>
    <cellStyle name="60% - Акцент1 8 2" xfId="1168"/>
    <cellStyle name="60% - Акцент1 9" xfId="251"/>
    <cellStyle name="60% - Акцент1 9 2" xfId="1169"/>
    <cellStyle name="60% - Акцент2 10" xfId="252"/>
    <cellStyle name="60% - Акцент2 10 2" xfId="1170"/>
    <cellStyle name="60% - Акцент2 11" xfId="253"/>
    <cellStyle name="60% - Акцент2 11 2" xfId="1171"/>
    <cellStyle name="60% - Акцент2 12" xfId="254"/>
    <cellStyle name="60% - Акцент2 12 2" xfId="1172"/>
    <cellStyle name="60% - Акцент2 13" xfId="255"/>
    <cellStyle name="60% - Акцент2 13 2" xfId="1173"/>
    <cellStyle name="60% - Акцент2 14" xfId="256"/>
    <cellStyle name="60% - Акцент2 14 2" xfId="1174"/>
    <cellStyle name="60% - Акцент2 15" xfId="257"/>
    <cellStyle name="60% - Акцент2 15 2" xfId="1175"/>
    <cellStyle name="60% - Акцент2 16" xfId="258"/>
    <cellStyle name="60% - Акцент2 16 2" xfId="1176"/>
    <cellStyle name="60% - Акцент2 17" xfId="259"/>
    <cellStyle name="60% - Акцент2 17 2" xfId="1177"/>
    <cellStyle name="60% - Акцент2 18" xfId="260"/>
    <cellStyle name="60% - Акцент2 18 2" xfId="1178"/>
    <cellStyle name="60% - Акцент2 19" xfId="261"/>
    <cellStyle name="60% - Акцент2 19 2" xfId="1179"/>
    <cellStyle name="60% - Акцент2 2" xfId="262"/>
    <cellStyle name="60% - Акцент2 2 2" xfId="1180"/>
    <cellStyle name="60% - Акцент2 20" xfId="263"/>
    <cellStyle name="60% - Акцент2 20 2" xfId="1181"/>
    <cellStyle name="60% - Акцент2 3" xfId="264"/>
    <cellStyle name="60% - Акцент2 3 2" xfId="1182"/>
    <cellStyle name="60% - Акцент2 4" xfId="265"/>
    <cellStyle name="60% - Акцент2 4 2" xfId="1183"/>
    <cellStyle name="60% - Акцент2 5" xfId="266"/>
    <cellStyle name="60% - Акцент2 5 2" xfId="1184"/>
    <cellStyle name="60% - Акцент2 6" xfId="267"/>
    <cellStyle name="60% - Акцент2 6 2" xfId="1185"/>
    <cellStyle name="60% - Акцент2 7" xfId="268"/>
    <cellStyle name="60% - Акцент2 7 2" xfId="1186"/>
    <cellStyle name="60% - Акцент2 8" xfId="269"/>
    <cellStyle name="60% - Акцент2 8 2" xfId="1187"/>
    <cellStyle name="60% - Акцент2 9" xfId="270"/>
    <cellStyle name="60% - Акцент2 9 2" xfId="1188"/>
    <cellStyle name="60% - Акцент3 10" xfId="271"/>
    <cellStyle name="60% - Акцент3 10 2" xfId="1189"/>
    <cellStyle name="60% - Акцент3 11" xfId="272"/>
    <cellStyle name="60% - Акцент3 11 2" xfId="1190"/>
    <cellStyle name="60% - Акцент3 12" xfId="273"/>
    <cellStyle name="60% - Акцент3 12 2" xfId="1191"/>
    <cellStyle name="60% - Акцент3 13" xfId="274"/>
    <cellStyle name="60% - Акцент3 13 2" xfId="1192"/>
    <cellStyle name="60% - Акцент3 14" xfId="275"/>
    <cellStyle name="60% - Акцент3 14 2" xfId="1193"/>
    <cellStyle name="60% - Акцент3 15" xfId="276"/>
    <cellStyle name="60% - Акцент3 15 2" xfId="1194"/>
    <cellStyle name="60% - Акцент3 16" xfId="277"/>
    <cellStyle name="60% - Акцент3 16 2" xfId="1195"/>
    <cellStyle name="60% - Акцент3 17" xfId="278"/>
    <cellStyle name="60% - Акцент3 17 2" xfId="1196"/>
    <cellStyle name="60% - Акцент3 18" xfId="279"/>
    <cellStyle name="60% - Акцент3 18 2" xfId="1197"/>
    <cellStyle name="60% - Акцент3 19" xfId="280"/>
    <cellStyle name="60% - Акцент3 19 2" xfId="1198"/>
    <cellStyle name="60% - Акцент3 2" xfId="281"/>
    <cellStyle name="60% - Акцент3 2 2" xfId="1199"/>
    <cellStyle name="60% - Акцент3 20" xfId="282"/>
    <cellStyle name="60% - Акцент3 20 2" xfId="1200"/>
    <cellStyle name="60% - Акцент3 3" xfId="283"/>
    <cellStyle name="60% - Акцент3 3 2" xfId="1201"/>
    <cellStyle name="60% - Акцент3 4" xfId="284"/>
    <cellStyle name="60% - Акцент3 4 2" xfId="1202"/>
    <cellStyle name="60% - Акцент3 5" xfId="285"/>
    <cellStyle name="60% - Акцент3 5 2" xfId="1203"/>
    <cellStyle name="60% - Акцент3 6" xfId="286"/>
    <cellStyle name="60% - Акцент3 6 2" xfId="1204"/>
    <cellStyle name="60% - Акцент3 7" xfId="287"/>
    <cellStyle name="60% - Акцент3 7 2" xfId="1205"/>
    <cellStyle name="60% - Акцент3 8" xfId="288"/>
    <cellStyle name="60% - Акцент3 8 2" xfId="1206"/>
    <cellStyle name="60% - Акцент3 9" xfId="289"/>
    <cellStyle name="60% - Акцент3 9 2" xfId="1207"/>
    <cellStyle name="60% - Акцент4 10" xfId="290"/>
    <cellStyle name="60% - Акцент4 10 2" xfId="1208"/>
    <cellStyle name="60% - Акцент4 11" xfId="291"/>
    <cellStyle name="60% - Акцент4 11 2" xfId="1209"/>
    <cellStyle name="60% - Акцент4 12" xfId="292"/>
    <cellStyle name="60% - Акцент4 12 2" xfId="1210"/>
    <cellStyle name="60% - Акцент4 13" xfId="293"/>
    <cellStyle name="60% - Акцент4 13 2" xfId="1211"/>
    <cellStyle name="60% - Акцент4 14" xfId="294"/>
    <cellStyle name="60% - Акцент4 14 2" xfId="1212"/>
    <cellStyle name="60% - Акцент4 15" xfId="295"/>
    <cellStyle name="60% - Акцент4 15 2" xfId="1213"/>
    <cellStyle name="60% - Акцент4 16" xfId="296"/>
    <cellStyle name="60% - Акцент4 16 2" xfId="1214"/>
    <cellStyle name="60% - Акцент4 17" xfId="297"/>
    <cellStyle name="60% - Акцент4 17 2" xfId="1215"/>
    <cellStyle name="60% - Акцент4 18" xfId="298"/>
    <cellStyle name="60% - Акцент4 18 2" xfId="1216"/>
    <cellStyle name="60% - Акцент4 19" xfId="299"/>
    <cellStyle name="60% - Акцент4 19 2" xfId="1217"/>
    <cellStyle name="60% - Акцент4 2" xfId="300"/>
    <cellStyle name="60% - Акцент4 2 2" xfId="1218"/>
    <cellStyle name="60% - Акцент4 20" xfId="301"/>
    <cellStyle name="60% - Акцент4 20 2" xfId="1219"/>
    <cellStyle name="60% - Акцент4 3" xfId="302"/>
    <cellStyle name="60% - Акцент4 3 2" xfId="1220"/>
    <cellStyle name="60% - Акцент4 4" xfId="303"/>
    <cellStyle name="60% - Акцент4 4 2" xfId="1221"/>
    <cellStyle name="60% - Акцент4 5" xfId="304"/>
    <cellStyle name="60% - Акцент4 5 2" xfId="1222"/>
    <cellStyle name="60% - Акцент4 6" xfId="305"/>
    <cellStyle name="60% - Акцент4 6 2" xfId="1223"/>
    <cellStyle name="60% - Акцент4 7" xfId="306"/>
    <cellStyle name="60% - Акцент4 7 2" xfId="1224"/>
    <cellStyle name="60% - Акцент4 8" xfId="307"/>
    <cellStyle name="60% - Акцент4 8 2" xfId="1225"/>
    <cellStyle name="60% - Акцент4 9" xfId="308"/>
    <cellStyle name="60% - Акцент4 9 2" xfId="1226"/>
    <cellStyle name="60% - Акцент5 10" xfId="309"/>
    <cellStyle name="60% - Акцент5 10 2" xfId="1227"/>
    <cellStyle name="60% - Акцент5 11" xfId="310"/>
    <cellStyle name="60% - Акцент5 11 2" xfId="1228"/>
    <cellStyle name="60% - Акцент5 12" xfId="311"/>
    <cellStyle name="60% - Акцент5 12 2" xfId="1229"/>
    <cellStyle name="60% - Акцент5 13" xfId="312"/>
    <cellStyle name="60% - Акцент5 13 2" xfId="1230"/>
    <cellStyle name="60% - Акцент5 14" xfId="313"/>
    <cellStyle name="60% - Акцент5 14 2" xfId="1231"/>
    <cellStyle name="60% - Акцент5 15" xfId="314"/>
    <cellStyle name="60% - Акцент5 15 2" xfId="1232"/>
    <cellStyle name="60% - Акцент5 16" xfId="315"/>
    <cellStyle name="60% - Акцент5 16 2" xfId="1233"/>
    <cellStyle name="60% - Акцент5 17" xfId="316"/>
    <cellStyle name="60% - Акцент5 17 2" xfId="1234"/>
    <cellStyle name="60% - Акцент5 18" xfId="317"/>
    <cellStyle name="60% - Акцент5 18 2" xfId="1235"/>
    <cellStyle name="60% - Акцент5 19" xfId="318"/>
    <cellStyle name="60% - Акцент5 19 2" xfId="1236"/>
    <cellStyle name="60% - Акцент5 2" xfId="319"/>
    <cellStyle name="60% - Акцент5 2 2" xfId="1237"/>
    <cellStyle name="60% - Акцент5 20" xfId="320"/>
    <cellStyle name="60% - Акцент5 20 2" xfId="1238"/>
    <cellStyle name="60% - Акцент5 3" xfId="321"/>
    <cellStyle name="60% - Акцент5 3 2" xfId="1239"/>
    <cellStyle name="60% - Акцент5 4" xfId="322"/>
    <cellStyle name="60% - Акцент5 4 2" xfId="1240"/>
    <cellStyle name="60% - Акцент5 5" xfId="323"/>
    <cellStyle name="60% - Акцент5 5 2" xfId="1241"/>
    <cellStyle name="60% - Акцент5 6" xfId="324"/>
    <cellStyle name="60% - Акцент5 6 2" xfId="1242"/>
    <cellStyle name="60% - Акцент5 7" xfId="325"/>
    <cellStyle name="60% - Акцент5 7 2" xfId="1243"/>
    <cellStyle name="60% - Акцент5 8" xfId="326"/>
    <cellStyle name="60% - Акцент5 8 2" xfId="1244"/>
    <cellStyle name="60% - Акцент5 9" xfId="327"/>
    <cellStyle name="60% - Акцент5 9 2" xfId="1245"/>
    <cellStyle name="60% - Акцент6 10" xfId="328"/>
    <cellStyle name="60% - Акцент6 10 2" xfId="1246"/>
    <cellStyle name="60% - Акцент6 11" xfId="329"/>
    <cellStyle name="60% - Акцент6 11 2" xfId="1247"/>
    <cellStyle name="60% - Акцент6 12" xfId="330"/>
    <cellStyle name="60% - Акцент6 12 2" xfId="1248"/>
    <cellStyle name="60% - Акцент6 13" xfId="331"/>
    <cellStyle name="60% - Акцент6 13 2" xfId="1249"/>
    <cellStyle name="60% - Акцент6 14" xfId="332"/>
    <cellStyle name="60% - Акцент6 14 2" xfId="1250"/>
    <cellStyle name="60% - Акцент6 15" xfId="333"/>
    <cellStyle name="60% - Акцент6 15 2" xfId="1251"/>
    <cellStyle name="60% - Акцент6 16" xfId="334"/>
    <cellStyle name="60% - Акцент6 16 2" xfId="1252"/>
    <cellStyle name="60% - Акцент6 17" xfId="335"/>
    <cellStyle name="60% - Акцент6 17 2" xfId="1253"/>
    <cellStyle name="60% - Акцент6 18" xfId="336"/>
    <cellStyle name="60% - Акцент6 18 2" xfId="1254"/>
    <cellStyle name="60% - Акцент6 19" xfId="337"/>
    <cellStyle name="60% - Акцент6 19 2" xfId="1255"/>
    <cellStyle name="60% - Акцент6 2" xfId="338"/>
    <cellStyle name="60% - Акцент6 2 2" xfId="1256"/>
    <cellStyle name="60% - Акцент6 20" xfId="339"/>
    <cellStyle name="60% - Акцент6 20 2" xfId="1257"/>
    <cellStyle name="60% - Акцент6 3" xfId="340"/>
    <cellStyle name="60% - Акцент6 3 2" xfId="1258"/>
    <cellStyle name="60% - Акцент6 4" xfId="341"/>
    <cellStyle name="60% - Акцент6 4 2" xfId="1259"/>
    <cellStyle name="60% - Акцент6 5" xfId="342"/>
    <cellStyle name="60% - Акцент6 5 2" xfId="1260"/>
    <cellStyle name="60% - Акцент6 6" xfId="343"/>
    <cellStyle name="60% - Акцент6 6 2" xfId="1261"/>
    <cellStyle name="60% - Акцент6 7" xfId="344"/>
    <cellStyle name="60% - Акцент6 7 2" xfId="1262"/>
    <cellStyle name="60% - Акцент6 8" xfId="345"/>
    <cellStyle name="60% - Акцент6 8 2" xfId="1263"/>
    <cellStyle name="60% - Акцент6 9" xfId="346"/>
    <cellStyle name="60% - Акцент6 9 2" xfId="1264"/>
    <cellStyle name="Currency [0]" xfId="834"/>
    <cellStyle name="Currency2" xfId="835"/>
    <cellStyle name="Currency2 2" xfId="1733"/>
    <cellStyle name="Followed Hyperlink" xfId="836"/>
    <cellStyle name="Followed Hyperlink 2" xfId="1734"/>
    <cellStyle name="Hyperlink" xfId="837"/>
    <cellStyle name="Hyperlink 2" xfId="1735"/>
    <cellStyle name="normal" xfId="838"/>
    <cellStyle name="normal 2" xfId="1736"/>
    <cellStyle name="Normal1" xfId="839"/>
    <cellStyle name="Normal1 2" xfId="1737"/>
    <cellStyle name="Normal2" xfId="840"/>
    <cellStyle name="Normal2 2" xfId="1738"/>
    <cellStyle name="Percent1" xfId="841"/>
    <cellStyle name="Percent1 2" xfId="1739"/>
    <cellStyle name="Акцент1 10" xfId="347"/>
    <cellStyle name="Акцент1 10 2" xfId="1265"/>
    <cellStyle name="Акцент1 11" xfId="348"/>
    <cellStyle name="Акцент1 11 2" xfId="1266"/>
    <cellStyle name="Акцент1 12" xfId="349"/>
    <cellStyle name="Акцент1 12 2" xfId="1267"/>
    <cellStyle name="Акцент1 13" xfId="350"/>
    <cellStyle name="Акцент1 13 2" xfId="1268"/>
    <cellStyle name="Акцент1 14" xfId="351"/>
    <cellStyle name="Акцент1 14 2" xfId="1269"/>
    <cellStyle name="Акцент1 15" xfId="352"/>
    <cellStyle name="Акцент1 15 2" xfId="1270"/>
    <cellStyle name="Акцент1 16" xfId="353"/>
    <cellStyle name="Акцент1 16 2" xfId="1271"/>
    <cellStyle name="Акцент1 17" xfId="354"/>
    <cellStyle name="Акцент1 17 2" xfId="1272"/>
    <cellStyle name="Акцент1 18" xfId="355"/>
    <cellStyle name="Акцент1 18 2" xfId="1273"/>
    <cellStyle name="Акцент1 19" xfId="356"/>
    <cellStyle name="Акцент1 19 2" xfId="1274"/>
    <cellStyle name="Акцент1 2" xfId="357"/>
    <cellStyle name="Акцент1 2 2" xfId="1275"/>
    <cellStyle name="Акцент1 20" xfId="358"/>
    <cellStyle name="Акцент1 20 2" xfId="1276"/>
    <cellStyle name="Акцент1 3" xfId="359"/>
    <cellStyle name="Акцент1 3 2" xfId="1277"/>
    <cellStyle name="Акцент1 4" xfId="360"/>
    <cellStyle name="Акцент1 4 2" xfId="1278"/>
    <cellStyle name="Акцент1 5" xfId="361"/>
    <cellStyle name="Акцент1 5 2" xfId="1279"/>
    <cellStyle name="Акцент1 6" xfId="362"/>
    <cellStyle name="Акцент1 6 2" xfId="1280"/>
    <cellStyle name="Акцент1 7" xfId="363"/>
    <cellStyle name="Акцент1 7 2" xfId="1281"/>
    <cellStyle name="Акцент1 8" xfId="364"/>
    <cellStyle name="Акцент1 8 2" xfId="1282"/>
    <cellStyle name="Акцент1 9" xfId="365"/>
    <cellStyle name="Акцент1 9 2" xfId="1283"/>
    <cellStyle name="Акцент2 10" xfId="366"/>
    <cellStyle name="Акцент2 10 2" xfId="1284"/>
    <cellStyle name="Акцент2 11" xfId="367"/>
    <cellStyle name="Акцент2 11 2" xfId="1285"/>
    <cellStyle name="Акцент2 12" xfId="368"/>
    <cellStyle name="Акцент2 12 2" xfId="1286"/>
    <cellStyle name="Акцент2 13" xfId="369"/>
    <cellStyle name="Акцент2 13 2" xfId="1287"/>
    <cellStyle name="Акцент2 14" xfId="370"/>
    <cellStyle name="Акцент2 14 2" xfId="1288"/>
    <cellStyle name="Акцент2 15" xfId="371"/>
    <cellStyle name="Акцент2 15 2" xfId="1289"/>
    <cellStyle name="Акцент2 16" xfId="372"/>
    <cellStyle name="Акцент2 16 2" xfId="1290"/>
    <cellStyle name="Акцент2 17" xfId="373"/>
    <cellStyle name="Акцент2 17 2" xfId="1291"/>
    <cellStyle name="Акцент2 18" xfId="374"/>
    <cellStyle name="Акцент2 18 2" xfId="1292"/>
    <cellStyle name="Акцент2 19" xfId="375"/>
    <cellStyle name="Акцент2 19 2" xfId="1293"/>
    <cellStyle name="Акцент2 2" xfId="376"/>
    <cellStyle name="Акцент2 2 2" xfId="1294"/>
    <cellStyle name="Акцент2 20" xfId="377"/>
    <cellStyle name="Акцент2 20 2" xfId="1295"/>
    <cellStyle name="Акцент2 3" xfId="378"/>
    <cellStyle name="Акцент2 3 2" xfId="1296"/>
    <cellStyle name="Акцент2 4" xfId="379"/>
    <cellStyle name="Акцент2 4 2" xfId="1297"/>
    <cellStyle name="Акцент2 5" xfId="380"/>
    <cellStyle name="Акцент2 5 2" xfId="1298"/>
    <cellStyle name="Акцент2 6" xfId="381"/>
    <cellStyle name="Акцент2 6 2" xfId="1299"/>
    <cellStyle name="Акцент2 7" xfId="382"/>
    <cellStyle name="Акцент2 7 2" xfId="1300"/>
    <cellStyle name="Акцент2 8" xfId="383"/>
    <cellStyle name="Акцент2 8 2" xfId="1301"/>
    <cellStyle name="Акцент2 9" xfId="384"/>
    <cellStyle name="Акцент2 9 2" xfId="1302"/>
    <cellStyle name="Акцент3 10" xfId="385"/>
    <cellStyle name="Акцент3 10 2" xfId="1303"/>
    <cellStyle name="Акцент3 11" xfId="386"/>
    <cellStyle name="Акцент3 11 2" xfId="1304"/>
    <cellStyle name="Акцент3 12" xfId="387"/>
    <cellStyle name="Акцент3 12 2" xfId="1305"/>
    <cellStyle name="Акцент3 13" xfId="388"/>
    <cellStyle name="Акцент3 13 2" xfId="1306"/>
    <cellStyle name="Акцент3 14" xfId="389"/>
    <cellStyle name="Акцент3 14 2" xfId="1307"/>
    <cellStyle name="Акцент3 15" xfId="390"/>
    <cellStyle name="Акцент3 15 2" xfId="1308"/>
    <cellStyle name="Акцент3 16" xfId="391"/>
    <cellStyle name="Акцент3 16 2" xfId="1309"/>
    <cellStyle name="Акцент3 17" xfId="392"/>
    <cellStyle name="Акцент3 17 2" xfId="1310"/>
    <cellStyle name="Акцент3 18" xfId="393"/>
    <cellStyle name="Акцент3 18 2" xfId="1311"/>
    <cellStyle name="Акцент3 19" xfId="394"/>
    <cellStyle name="Акцент3 19 2" xfId="1312"/>
    <cellStyle name="Акцент3 2" xfId="395"/>
    <cellStyle name="Акцент3 2 2" xfId="1313"/>
    <cellStyle name="Акцент3 20" xfId="396"/>
    <cellStyle name="Акцент3 20 2" xfId="1314"/>
    <cellStyle name="Акцент3 3" xfId="397"/>
    <cellStyle name="Акцент3 3 2" xfId="1315"/>
    <cellStyle name="Акцент3 4" xfId="398"/>
    <cellStyle name="Акцент3 4 2" xfId="1316"/>
    <cellStyle name="Акцент3 5" xfId="399"/>
    <cellStyle name="Акцент3 5 2" xfId="1317"/>
    <cellStyle name="Акцент3 6" xfId="400"/>
    <cellStyle name="Акцент3 6 2" xfId="1318"/>
    <cellStyle name="Акцент3 7" xfId="401"/>
    <cellStyle name="Акцент3 7 2" xfId="1319"/>
    <cellStyle name="Акцент3 8" xfId="402"/>
    <cellStyle name="Акцент3 8 2" xfId="1320"/>
    <cellStyle name="Акцент3 9" xfId="403"/>
    <cellStyle name="Акцент3 9 2" xfId="1321"/>
    <cellStyle name="Акцент4 10" xfId="404"/>
    <cellStyle name="Акцент4 10 2" xfId="1322"/>
    <cellStyle name="Акцент4 11" xfId="405"/>
    <cellStyle name="Акцент4 11 2" xfId="1323"/>
    <cellStyle name="Акцент4 12" xfId="406"/>
    <cellStyle name="Акцент4 12 2" xfId="1324"/>
    <cellStyle name="Акцент4 13" xfId="407"/>
    <cellStyle name="Акцент4 13 2" xfId="1325"/>
    <cellStyle name="Акцент4 14" xfId="408"/>
    <cellStyle name="Акцент4 14 2" xfId="1326"/>
    <cellStyle name="Акцент4 15" xfId="409"/>
    <cellStyle name="Акцент4 15 2" xfId="1327"/>
    <cellStyle name="Акцент4 16" xfId="410"/>
    <cellStyle name="Акцент4 16 2" xfId="1328"/>
    <cellStyle name="Акцент4 17" xfId="411"/>
    <cellStyle name="Акцент4 17 2" xfId="1329"/>
    <cellStyle name="Акцент4 18" xfId="412"/>
    <cellStyle name="Акцент4 18 2" xfId="1330"/>
    <cellStyle name="Акцент4 19" xfId="413"/>
    <cellStyle name="Акцент4 19 2" xfId="1331"/>
    <cellStyle name="Акцент4 2" xfId="414"/>
    <cellStyle name="Акцент4 2 2" xfId="1332"/>
    <cellStyle name="Акцент4 20" xfId="415"/>
    <cellStyle name="Акцент4 20 2" xfId="1333"/>
    <cellStyle name="Акцент4 3" xfId="416"/>
    <cellStyle name="Акцент4 3 2" xfId="1334"/>
    <cellStyle name="Акцент4 4" xfId="417"/>
    <cellStyle name="Акцент4 4 2" xfId="1335"/>
    <cellStyle name="Акцент4 5" xfId="418"/>
    <cellStyle name="Акцент4 5 2" xfId="1336"/>
    <cellStyle name="Акцент4 6" xfId="419"/>
    <cellStyle name="Акцент4 6 2" xfId="1337"/>
    <cellStyle name="Акцент4 7" xfId="420"/>
    <cellStyle name="Акцент4 7 2" xfId="1338"/>
    <cellStyle name="Акцент4 8" xfId="421"/>
    <cellStyle name="Акцент4 8 2" xfId="1339"/>
    <cellStyle name="Акцент4 9" xfId="422"/>
    <cellStyle name="Акцент4 9 2" xfId="1340"/>
    <cellStyle name="Акцент5 10" xfId="423"/>
    <cellStyle name="Акцент5 10 2" xfId="1341"/>
    <cellStyle name="Акцент5 11" xfId="424"/>
    <cellStyle name="Акцент5 11 2" xfId="1342"/>
    <cellStyle name="Акцент5 12" xfId="425"/>
    <cellStyle name="Акцент5 12 2" xfId="1343"/>
    <cellStyle name="Акцент5 13" xfId="426"/>
    <cellStyle name="Акцент5 13 2" xfId="1344"/>
    <cellStyle name="Акцент5 14" xfId="427"/>
    <cellStyle name="Акцент5 14 2" xfId="1345"/>
    <cellStyle name="Акцент5 15" xfId="428"/>
    <cellStyle name="Акцент5 15 2" xfId="1346"/>
    <cellStyle name="Акцент5 16" xfId="429"/>
    <cellStyle name="Акцент5 16 2" xfId="1347"/>
    <cellStyle name="Акцент5 17" xfId="430"/>
    <cellStyle name="Акцент5 17 2" xfId="1348"/>
    <cellStyle name="Акцент5 18" xfId="431"/>
    <cellStyle name="Акцент5 18 2" xfId="1349"/>
    <cellStyle name="Акцент5 19" xfId="432"/>
    <cellStyle name="Акцент5 19 2" xfId="1350"/>
    <cellStyle name="Акцент5 2" xfId="433"/>
    <cellStyle name="Акцент5 2 2" xfId="1351"/>
    <cellStyle name="Акцент5 20" xfId="434"/>
    <cellStyle name="Акцент5 20 2" xfId="1352"/>
    <cellStyle name="Акцент5 3" xfId="435"/>
    <cellStyle name="Акцент5 3 2" xfId="1353"/>
    <cellStyle name="Акцент5 4" xfId="436"/>
    <cellStyle name="Акцент5 4 2" xfId="1354"/>
    <cellStyle name="Акцент5 5" xfId="437"/>
    <cellStyle name="Акцент5 5 2" xfId="1355"/>
    <cellStyle name="Акцент5 6" xfId="438"/>
    <cellStyle name="Акцент5 6 2" xfId="1356"/>
    <cellStyle name="Акцент5 7" xfId="439"/>
    <cellStyle name="Акцент5 7 2" xfId="1357"/>
    <cellStyle name="Акцент5 8" xfId="440"/>
    <cellStyle name="Акцент5 8 2" xfId="1358"/>
    <cellStyle name="Акцент5 9" xfId="441"/>
    <cellStyle name="Акцент5 9 2" xfId="1359"/>
    <cellStyle name="Акцент6 10" xfId="442"/>
    <cellStyle name="Акцент6 10 2" xfId="1360"/>
    <cellStyle name="Акцент6 11" xfId="443"/>
    <cellStyle name="Акцент6 11 2" xfId="1361"/>
    <cellStyle name="Акцент6 12" xfId="444"/>
    <cellStyle name="Акцент6 12 2" xfId="1362"/>
    <cellStyle name="Акцент6 13" xfId="445"/>
    <cellStyle name="Акцент6 13 2" xfId="1363"/>
    <cellStyle name="Акцент6 14" xfId="446"/>
    <cellStyle name="Акцент6 14 2" xfId="1364"/>
    <cellStyle name="Акцент6 15" xfId="447"/>
    <cellStyle name="Акцент6 15 2" xfId="1365"/>
    <cellStyle name="Акцент6 16" xfId="448"/>
    <cellStyle name="Акцент6 16 2" xfId="1366"/>
    <cellStyle name="Акцент6 17" xfId="449"/>
    <cellStyle name="Акцент6 17 2" xfId="1367"/>
    <cellStyle name="Акцент6 18" xfId="450"/>
    <cellStyle name="Акцент6 18 2" xfId="1368"/>
    <cellStyle name="Акцент6 19" xfId="451"/>
    <cellStyle name="Акцент6 19 2" xfId="1369"/>
    <cellStyle name="Акцент6 2" xfId="452"/>
    <cellStyle name="Акцент6 2 2" xfId="1370"/>
    <cellStyle name="Акцент6 20" xfId="453"/>
    <cellStyle name="Акцент6 20 2" xfId="1371"/>
    <cellStyle name="Акцент6 3" xfId="454"/>
    <cellStyle name="Акцент6 3 2" xfId="1372"/>
    <cellStyle name="Акцент6 4" xfId="455"/>
    <cellStyle name="Акцент6 4 2" xfId="1373"/>
    <cellStyle name="Акцент6 5" xfId="456"/>
    <cellStyle name="Акцент6 5 2" xfId="1374"/>
    <cellStyle name="Акцент6 6" xfId="457"/>
    <cellStyle name="Акцент6 6 2" xfId="1375"/>
    <cellStyle name="Акцент6 7" xfId="458"/>
    <cellStyle name="Акцент6 7 2" xfId="1376"/>
    <cellStyle name="Акцент6 8" xfId="459"/>
    <cellStyle name="Акцент6 8 2" xfId="1377"/>
    <cellStyle name="Акцент6 9" xfId="460"/>
    <cellStyle name="Акцент6 9 2" xfId="1378"/>
    <cellStyle name="Ввод  10" xfId="461"/>
    <cellStyle name="Ввод  10 2" xfId="1379"/>
    <cellStyle name="Ввод  11" xfId="462"/>
    <cellStyle name="Ввод  11 2" xfId="1380"/>
    <cellStyle name="Ввод  12" xfId="463"/>
    <cellStyle name="Ввод  12 2" xfId="1381"/>
    <cellStyle name="Ввод  13" xfId="464"/>
    <cellStyle name="Ввод  13 2" xfId="1382"/>
    <cellStyle name="Ввод  14" xfId="465"/>
    <cellStyle name="Ввод  14 2" xfId="1383"/>
    <cellStyle name="Ввод  15" xfId="466"/>
    <cellStyle name="Ввод  15 2" xfId="1384"/>
    <cellStyle name="Ввод  16" xfId="467"/>
    <cellStyle name="Ввод  16 2" xfId="1385"/>
    <cellStyle name="Ввод  17" xfId="468"/>
    <cellStyle name="Ввод  17 2" xfId="1386"/>
    <cellStyle name="Ввод  18" xfId="469"/>
    <cellStyle name="Ввод  18 2" xfId="1387"/>
    <cellStyle name="Ввод  19" xfId="470"/>
    <cellStyle name="Ввод  19 2" xfId="1388"/>
    <cellStyle name="Ввод  2" xfId="471"/>
    <cellStyle name="Ввод  2 2" xfId="842"/>
    <cellStyle name="Ввод  2 2 2" xfId="1740"/>
    <cellStyle name="Ввод  2 3" xfId="1389"/>
    <cellStyle name="Ввод  20" xfId="472"/>
    <cellStyle name="Ввод  20 2" xfId="1390"/>
    <cellStyle name="Ввод  3" xfId="473"/>
    <cellStyle name="Ввод  3 2" xfId="1391"/>
    <cellStyle name="Ввод  4" xfId="474"/>
    <cellStyle name="Ввод  4 2" xfId="1392"/>
    <cellStyle name="Ввод  5" xfId="475"/>
    <cellStyle name="Ввод  5 2" xfId="1393"/>
    <cellStyle name="Ввод  6" xfId="476"/>
    <cellStyle name="Ввод  6 2" xfId="1394"/>
    <cellStyle name="Ввод  7" xfId="477"/>
    <cellStyle name="Ввод  7 2" xfId="1395"/>
    <cellStyle name="Ввод  8" xfId="478"/>
    <cellStyle name="Ввод  8 2" xfId="1396"/>
    <cellStyle name="Ввод  9" xfId="479"/>
    <cellStyle name="Ввод  9 2" xfId="1397"/>
    <cellStyle name="Вывод 10" xfId="480"/>
    <cellStyle name="Вывод 10 2" xfId="1398"/>
    <cellStyle name="Вывод 11" xfId="481"/>
    <cellStyle name="Вывод 11 2" xfId="1399"/>
    <cellStyle name="Вывод 12" xfId="482"/>
    <cellStyle name="Вывод 12 2" xfId="1400"/>
    <cellStyle name="Вывод 13" xfId="483"/>
    <cellStyle name="Вывод 13 2" xfId="1401"/>
    <cellStyle name="Вывод 14" xfId="484"/>
    <cellStyle name="Вывод 14 2" xfId="1402"/>
    <cellStyle name="Вывод 15" xfId="485"/>
    <cellStyle name="Вывод 15 2" xfId="1403"/>
    <cellStyle name="Вывод 16" xfId="486"/>
    <cellStyle name="Вывод 16 2" xfId="1404"/>
    <cellStyle name="Вывод 17" xfId="487"/>
    <cellStyle name="Вывод 17 2" xfId="1405"/>
    <cellStyle name="Вывод 18" xfId="488"/>
    <cellStyle name="Вывод 18 2" xfId="1406"/>
    <cellStyle name="Вывод 19" xfId="489"/>
    <cellStyle name="Вывод 19 2" xfId="1407"/>
    <cellStyle name="Вывод 2" xfId="490"/>
    <cellStyle name="Вывод 2 2" xfId="1408"/>
    <cellStyle name="Вывод 20" xfId="491"/>
    <cellStyle name="Вывод 20 2" xfId="1409"/>
    <cellStyle name="Вывод 3" xfId="492"/>
    <cellStyle name="Вывод 3 2" xfId="1410"/>
    <cellStyle name="Вывод 4" xfId="493"/>
    <cellStyle name="Вывод 4 2" xfId="1411"/>
    <cellStyle name="Вывод 5" xfId="494"/>
    <cellStyle name="Вывод 5 2" xfId="1412"/>
    <cellStyle name="Вывод 6" xfId="495"/>
    <cellStyle name="Вывод 6 2" xfId="1413"/>
    <cellStyle name="Вывод 7" xfId="496"/>
    <cellStyle name="Вывод 7 2" xfId="1414"/>
    <cellStyle name="Вывод 8" xfId="497"/>
    <cellStyle name="Вывод 8 2" xfId="1415"/>
    <cellStyle name="Вывод 9" xfId="498"/>
    <cellStyle name="Вывод 9 2" xfId="1416"/>
    <cellStyle name="Вычисление 10" xfId="499"/>
    <cellStyle name="Вычисление 10 2" xfId="1417"/>
    <cellStyle name="Вычисление 11" xfId="500"/>
    <cellStyle name="Вычисление 11 2" xfId="1418"/>
    <cellStyle name="Вычисление 12" xfId="501"/>
    <cellStyle name="Вычисление 12 2" xfId="1419"/>
    <cellStyle name="Вычисление 13" xfId="502"/>
    <cellStyle name="Вычисление 13 2" xfId="1420"/>
    <cellStyle name="Вычисление 14" xfId="503"/>
    <cellStyle name="Вычисление 14 2" xfId="1421"/>
    <cellStyle name="Вычисление 15" xfId="504"/>
    <cellStyle name="Вычисление 15 2" xfId="1422"/>
    <cellStyle name="Вычисление 16" xfId="505"/>
    <cellStyle name="Вычисление 16 2" xfId="1423"/>
    <cellStyle name="Вычисление 17" xfId="506"/>
    <cellStyle name="Вычисление 17 2" xfId="1424"/>
    <cellStyle name="Вычисление 18" xfId="507"/>
    <cellStyle name="Вычисление 18 2" xfId="1425"/>
    <cellStyle name="Вычисление 19" xfId="508"/>
    <cellStyle name="Вычисление 19 2" xfId="1426"/>
    <cellStyle name="Вычисление 2" xfId="509"/>
    <cellStyle name="Вычисление 2 2" xfId="1427"/>
    <cellStyle name="Вычисление 20" xfId="510"/>
    <cellStyle name="Вычисление 20 2" xfId="1428"/>
    <cellStyle name="Вычисление 3" xfId="511"/>
    <cellStyle name="Вычисление 3 2" xfId="1429"/>
    <cellStyle name="Вычисление 4" xfId="512"/>
    <cellStyle name="Вычисление 4 2" xfId="1430"/>
    <cellStyle name="Вычисление 5" xfId="513"/>
    <cellStyle name="Вычисление 5 2" xfId="1431"/>
    <cellStyle name="Вычисление 6" xfId="514"/>
    <cellStyle name="Вычисление 6 2" xfId="1432"/>
    <cellStyle name="Вычисление 7" xfId="515"/>
    <cellStyle name="Вычисление 7 2" xfId="1433"/>
    <cellStyle name="Вычисление 8" xfId="516"/>
    <cellStyle name="Вычисление 8 2" xfId="1434"/>
    <cellStyle name="Вычисление 9" xfId="517"/>
    <cellStyle name="Вычисление 9 2" xfId="1435"/>
    <cellStyle name="Заголовок 1 10" xfId="518"/>
    <cellStyle name="Заголовок 1 10 2" xfId="1436"/>
    <cellStyle name="Заголовок 1 11" xfId="519"/>
    <cellStyle name="Заголовок 1 11 2" xfId="1437"/>
    <cellStyle name="Заголовок 1 12" xfId="520"/>
    <cellStyle name="Заголовок 1 12 2" xfId="1438"/>
    <cellStyle name="Заголовок 1 13" xfId="521"/>
    <cellStyle name="Заголовок 1 13 2" xfId="1439"/>
    <cellStyle name="Заголовок 1 14" xfId="522"/>
    <cellStyle name="Заголовок 1 14 2" xfId="1440"/>
    <cellStyle name="Заголовок 1 15" xfId="523"/>
    <cellStyle name="Заголовок 1 15 2" xfId="1441"/>
    <cellStyle name="Заголовок 1 16" xfId="524"/>
    <cellStyle name="Заголовок 1 16 2" xfId="1442"/>
    <cellStyle name="Заголовок 1 17" xfId="525"/>
    <cellStyle name="Заголовок 1 17 2" xfId="1443"/>
    <cellStyle name="Заголовок 1 18" xfId="526"/>
    <cellStyle name="Заголовок 1 18 2" xfId="1444"/>
    <cellStyle name="Заголовок 1 19" xfId="527"/>
    <cellStyle name="Заголовок 1 19 2" xfId="1445"/>
    <cellStyle name="Заголовок 1 2" xfId="528"/>
    <cellStyle name="Заголовок 1 2 2" xfId="1446"/>
    <cellStyle name="Заголовок 1 3" xfId="529"/>
    <cellStyle name="Заголовок 1 3 2" xfId="1447"/>
    <cellStyle name="Заголовок 1 4" xfId="530"/>
    <cellStyle name="Заголовок 1 4 2" xfId="1448"/>
    <cellStyle name="Заголовок 1 5" xfId="531"/>
    <cellStyle name="Заголовок 1 5 2" xfId="1449"/>
    <cellStyle name="Заголовок 1 6" xfId="532"/>
    <cellStyle name="Заголовок 1 6 2" xfId="1450"/>
    <cellStyle name="Заголовок 1 7" xfId="533"/>
    <cellStyle name="Заголовок 1 7 2" xfId="1451"/>
    <cellStyle name="Заголовок 1 8" xfId="534"/>
    <cellStyle name="Заголовок 1 8 2" xfId="1452"/>
    <cellStyle name="Заголовок 1 9" xfId="535"/>
    <cellStyle name="Заголовок 1 9 2" xfId="1453"/>
    <cellStyle name="Заголовок 2 10" xfId="536"/>
    <cellStyle name="Заголовок 2 10 2" xfId="1454"/>
    <cellStyle name="Заголовок 2 11" xfId="537"/>
    <cellStyle name="Заголовок 2 11 2" xfId="1455"/>
    <cellStyle name="Заголовок 2 12" xfId="538"/>
    <cellStyle name="Заголовок 2 12 2" xfId="1456"/>
    <cellStyle name="Заголовок 2 13" xfId="539"/>
    <cellStyle name="Заголовок 2 13 2" xfId="1457"/>
    <cellStyle name="Заголовок 2 14" xfId="540"/>
    <cellStyle name="Заголовок 2 14 2" xfId="1458"/>
    <cellStyle name="Заголовок 2 15" xfId="541"/>
    <cellStyle name="Заголовок 2 15 2" xfId="1459"/>
    <cellStyle name="Заголовок 2 16" xfId="542"/>
    <cellStyle name="Заголовок 2 16 2" xfId="1460"/>
    <cellStyle name="Заголовок 2 17" xfId="543"/>
    <cellStyle name="Заголовок 2 17 2" xfId="1461"/>
    <cellStyle name="Заголовок 2 18" xfId="544"/>
    <cellStyle name="Заголовок 2 18 2" xfId="1462"/>
    <cellStyle name="Заголовок 2 19" xfId="545"/>
    <cellStyle name="Заголовок 2 19 2" xfId="1463"/>
    <cellStyle name="Заголовок 2 2" xfId="546"/>
    <cellStyle name="Заголовок 2 2 2" xfId="1464"/>
    <cellStyle name="Заголовок 2 3" xfId="547"/>
    <cellStyle name="Заголовок 2 3 2" xfId="1465"/>
    <cellStyle name="Заголовок 2 4" xfId="548"/>
    <cellStyle name="Заголовок 2 4 2" xfId="1466"/>
    <cellStyle name="Заголовок 2 5" xfId="549"/>
    <cellStyle name="Заголовок 2 5 2" xfId="1467"/>
    <cellStyle name="Заголовок 2 6" xfId="550"/>
    <cellStyle name="Заголовок 2 6 2" xfId="1468"/>
    <cellStyle name="Заголовок 2 7" xfId="551"/>
    <cellStyle name="Заголовок 2 7 2" xfId="1469"/>
    <cellStyle name="Заголовок 2 8" xfId="552"/>
    <cellStyle name="Заголовок 2 8 2" xfId="1470"/>
    <cellStyle name="Заголовок 2 9" xfId="553"/>
    <cellStyle name="Заголовок 2 9 2" xfId="1471"/>
    <cellStyle name="Заголовок 3 10" xfId="554"/>
    <cellStyle name="Заголовок 3 10 2" xfId="1472"/>
    <cellStyle name="Заголовок 3 11" xfId="555"/>
    <cellStyle name="Заголовок 3 11 2" xfId="1473"/>
    <cellStyle name="Заголовок 3 12" xfId="556"/>
    <cellStyle name="Заголовок 3 12 2" xfId="1474"/>
    <cellStyle name="Заголовок 3 13" xfId="557"/>
    <cellStyle name="Заголовок 3 13 2" xfId="1475"/>
    <cellStyle name="Заголовок 3 14" xfId="558"/>
    <cellStyle name="Заголовок 3 14 2" xfId="1476"/>
    <cellStyle name="Заголовок 3 15" xfId="559"/>
    <cellStyle name="Заголовок 3 15 2" xfId="1477"/>
    <cellStyle name="Заголовок 3 16" xfId="560"/>
    <cellStyle name="Заголовок 3 16 2" xfId="1478"/>
    <cellStyle name="Заголовок 3 17" xfId="561"/>
    <cellStyle name="Заголовок 3 17 2" xfId="1479"/>
    <cellStyle name="Заголовок 3 18" xfId="562"/>
    <cellStyle name="Заголовок 3 18 2" xfId="1480"/>
    <cellStyle name="Заголовок 3 19" xfId="563"/>
    <cellStyle name="Заголовок 3 19 2" xfId="1481"/>
    <cellStyle name="Заголовок 3 2" xfId="564"/>
    <cellStyle name="Заголовок 3 2 2" xfId="1482"/>
    <cellStyle name="Заголовок 3 3" xfId="565"/>
    <cellStyle name="Заголовок 3 3 2" xfId="1483"/>
    <cellStyle name="Заголовок 3 4" xfId="566"/>
    <cellStyle name="Заголовок 3 4 2" xfId="1484"/>
    <cellStyle name="Заголовок 3 5" xfId="567"/>
    <cellStyle name="Заголовок 3 5 2" xfId="1485"/>
    <cellStyle name="Заголовок 3 6" xfId="568"/>
    <cellStyle name="Заголовок 3 6 2" xfId="1486"/>
    <cellStyle name="Заголовок 3 7" xfId="569"/>
    <cellStyle name="Заголовок 3 7 2" xfId="1487"/>
    <cellStyle name="Заголовок 3 8" xfId="570"/>
    <cellStyle name="Заголовок 3 8 2" xfId="1488"/>
    <cellStyle name="Заголовок 3 9" xfId="571"/>
    <cellStyle name="Заголовок 3 9 2" xfId="1489"/>
    <cellStyle name="Заголовок 4 10" xfId="572"/>
    <cellStyle name="Заголовок 4 10 2" xfId="1490"/>
    <cellStyle name="Заголовок 4 11" xfId="573"/>
    <cellStyle name="Заголовок 4 11 2" xfId="1491"/>
    <cellStyle name="Заголовок 4 12" xfId="574"/>
    <cellStyle name="Заголовок 4 12 2" xfId="1492"/>
    <cellStyle name="Заголовок 4 13" xfId="575"/>
    <cellStyle name="Заголовок 4 13 2" xfId="1493"/>
    <cellStyle name="Заголовок 4 14" xfId="576"/>
    <cellStyle name="Заголовок 4 14 2" xfId="1494"/>
    <cellStyle name="Заголовок 4 15" xfId="577"/>
    <cellStyle name="Заголовок 4 15 2" xfId="1495"/>
    <cellStyle name="Заголовок 4 16" xfId="578"/>
    <cellStyle name="Заголовок 4 16 2" xfId="1496"/>
    <cellStyle name="Заголовок 4 17" xfId="579"/>
    <cellStyle name="Заголовок 4 17 2" xfId="1497"/>
    <cellStyle name="Заголовок 4 18" xfId="580"/>
    <cellStyle name="Заголовок 4 18 2" xfId="1498"/>
    <cellStyle name="Заголовок 4 19" xfId="581"/>
    <cellStyle name="Заголовок 4 19 2" xfId="1499"/>
    <cellStyle name="Заголовок 4 2" xfId="582"/>
    <cellStyle name="Заголовок 4 2 2" xfId="1500"/>
    <cellStyle name="Заголовок 4 3" xfId="583"/>
    <cellStyle name="Заголовок 4 3 2" xfId="1501"/>
    <cellStyle name="Заголовок 4 4" xfId="584"/>
    <cellStyle name="Заголовок 4 4 2" xfId="1502"/>
    <cellStyle name="Заголовок 4 5" xfId="585"/>
    <cellStyle name="Заголовок 4 5 2" xfId="1503"/>
    <cellStyle name="Заголовок 4 6" xfId="586"/>
    <cellStyle name="Заголовок 4 6 2" xfId="1504"/>
    <cellStyle name="Заголовок 4 7" xfId="587"/>
    <cellStyle name="Заголовок 4 7 2" xfId="1505"/>
    <cellStyle name="Заголовок 4 8" xfId="588"/>
    <cellStyle name="Заголовок 4 8 2" xfId="1506"/>
    <cellStyle name="Заголовок 4 9" xfId="589"/>
    <cellStyle name="Заголовок 4 9 2" xfId="1507"/>
    <cellStyle name="Итог 10" xfId="590"/>
    <cellStyle name="Итог 10 2" xfId="1508"/>
    <cellStyle name="Итог 11" xfId="591"/>
    <cellStyle name="Итог 11 2" xfId="1509"/>
    <cellStyle name="Итог 12" xfId="592"/>
    <cellStyle name="Итог 12 2" xfId="1510"/>
    <cellStyle name="Итог 13" xfId="593"/>
    <cellStyle name="Итог 13 2" xfId="1511"/>
    <cellStyle name="Итог 14" xfId="594"/>
    <cellStyle name="Итог 14 2" xfId="1512"/>
    <cellStyle name="Итог 15" xfId="595"/>
    <cellStyle name="Итог 15 2" xfId="1513"/>
    <cellStyle name="Итог 16" xfId="596"/>
    <cellStyle name="Итог 16 2" xfId="1514"/>
    <cellStyle name="Итог 17" xfId="597"/>
    <cellStyle name="Итог 17 2" xfId="1515"/>
    <cellStyle name="Итог 18" xfId="598"/>
    <cellStyle name="Итог 18 2" xfId="1516"/>
    <cellStyle name="Итог 19" xfId="599"/>
    <cellStyle name="Итог 19 2" xfId="1517"/>
    <cellStyle name="Итог 2" xfId="600"/>
    <cellStyle name="Итог 2 2" xfId="1518"/>
    <cellStyle name="Итог 3" xfId="601"/>
    <cellStyle name="Итог 3 2" xfId="1519"/>
    <cellStyle name="Итог 4" xfId="602"/>
    <cellStyle name="Итог 4 2" xfId="1520"/>
    <cellStyle name="Итог 5" xfId="603"/>
    <cellStyle name="Итог 5 2" xfId="1521"/>
    <cellStyle name="Итог 6" xfId="604"/>
    <cellStyle name="Итог 6 2" xfId="1522"/>
    <cellStyle name="Итог 7" xfId="605"/>
    <cellStyle name="Итог 7 2" xfId="1523"/>
    <cellStyle name="Итог 8" xfId="606"/>
    <cellStyle name="Итог 8 2" xfId="1524"/>
    <cellStyle name="Итог 9" xfId="607"/>
    <cellStyle name="Итог 9 2" xfId="1525"/>
    <cellStyle name="Контрольная ячейка 10" xfId="608"/>
    <cellStyle name="Контрольная ячейка 10 2" xfId="1526"/>
    <cellStyle name="Контрольная ячейка 11" xfId="609"/>
    <cellStyle name="Контрольная ячейка 11 2" xfId="1527"/>
    <cellStyle name="Контрольная ячейка 12" xfId="610"/>
    <cellStyle name="Контрольная ячейка 12 2" xfId="1528"/>
    <cellStyle name="Контрольная ячейка 13" xfId="611"/>
    <cellStyle name="Контрольная ячейка 13 2" xfId="1529"/>
    <cellStyle name="Контрольная ячейка 14" xfId="612"/>
    <cellStyle name="Контрольная ячейка 14 2" xfId="1530"/>
    <cellStyle name="Контрольная ячейка 15" xfId="613"/>
    <cellStyle name="Контрольная ячейка 15 2" xfId="1531"/>
    <cellStyle name="Контрольная ячейка 16" xfId="614"/>
    <cellStyle name="Контрольная ячейка 16 2" xfId="1532"/>
    <cellStyle name="Контрольная ячейка 17" xfId="615"/>
    <cellStyle name="Контрольная ячейка 17 2" xfId="1533"/>
    <cellStyle name="Контрольная ячейка 18" xfId="616"/>
    <cellStyle name="Контрольная ячейка 18 2" xfId="1534"/>
    <cellStyle name="Контрольная ячейка 19" xfId="617"/>
    <cellStyle name="Контрольная ячейка 19 2" xfId="1535"/>
    <cellStyle name="Контрольная ячейка 2" xfId="618"/>
    <cellStyle name="Контрольная ячейка 2 2" xfId="1536"/>
    <cellStyle name="Контрольная ячейка 20" xfId="619"/>
    <cellStyle name="Контрольная ячейка 20 2" xfId="1537"/>
    <cellStyle name="Контрольная ячейка 3" xfId="620"/>
    <cellStyle name="Контрольная ячейка 3 2" xfId="1538"/>
    <cellStyle name="Контрольная ячейка 4" xfId="621"/>
    <cellStyle name="Контрольная ячейка 4 2" xfId="1539"/>
    <cellStyle name="Контрольная ячейка 5" xfId="622"/>
    <cellStyle name="Контрольная ячейка 5 2" xfId="1540"/>
    <cellStyle name="Контрольная ячейка 6" xfId="623"/>
    <cellStyle name="Контрольная ячейка 6 2" xfId="1541"/>
    <cellStyle name="Контрольная ячейка 7" xfId="624"/>
    <cellStyle name="Контрольная ячейка 7 2" xfId="1542"/>
    <cellStyle name="Контрольная ячейка 8" xfId="625"/>
    <cellStyle name="Контрольная ячейка 8 2" xfId="1543"/>
    <cellStyle name="Контрольная ячейка 9" xfId="626"/>
    <cellStyle name="Контрольная ячейка 9 2" xfId="1544"/>
    <cellStyle name="Название 10" xfId="627"/>
    <cellStyle name="Название 10 2" xfId="1545"/>
    <cellStyle name="Название 11" xfId="628"/>
    <cellStyle name="Название 11 2" xfId="1546"/>
    <cellStyle name="Название 12" xfId="629"/>
    <cellStyle name="Название 12 2" xfId="1547"/>
    <cellStyle name="Название 13" xfId="630"/>
    <cellStyle name="Название 13 2" xfId="1548"/>
    <cellStyle name="Название 14" xfId="631"/>
    <cellStyle name="Название 14 2" xfId="1549"/>
    <cellStyle name="Название 15" xfId="632"/>
    <cellStyle name="Название 15 2" xfId="1550"/>
    <cellStyle name="Название 16" xfId="633"/>
    <cellStyle name="Название 16 2" xfId="1551"/>
    <cellStyle name="Название 17" xfId="634"/>
    <cellStyle name="Название 17 2" xfId="1552"/>
    <cellStyle name="Название 18" xfId="635"/>
    <cellStyle name="Название 18 2" xfId="1553"/>
    <cellStyle name="Название 19" xfId="636"/>
    <cellStyle name="Название 19 2" xfId="1554"/>
    <cellStyle name="Название 2" xfId="637"/>
    <cellStyle name="Название 2 2" xfId="1555"/>
    <cellStyle name="Название 3" xfId="638"/>
    <cellStyle name="Название 3 2" xfId="1556"/>
    <cellStyle name="Название 4" xfId="639"/>
    <cellStyle name="Название 4 2" xfId="1557"/>
    <cellStyle name="Название 5" xfId="640"/>
    <cellStyle name="Название 5 2" xfId="1558"/>
    <cellStyle name="Название 6" xfId="641"/>
    <cellStyle name="Название 6 2" xfId="1559"/>
    <cellStyle name="Название 7" xfId="642"/>
    <cellStyle name="Название 7 2" xfId="1560"/>
    <cellStyle name="Название 8" xfId="643"/>
    <cellStyle name="Название 8 2" xfId="1561"/>
    <cellStyle name="Название 9" xfId="644"/>
    <cellStyle name="Название 9 2" xfId="1562"/>
    <cellStyle name="Нейтральный 10" xfId="645"/>
    <cellStyle name="Нейтральный 10 2" xfId="1563"/>
    <cellStyle name="Нейтральный 11" xfId="646"/>
    <cellStyle name="Нейтральный 11 2" xfId="1564"/>
    <cellStyle name="Нейтральный 12" xfId="647"/>
    <cellStyle name="Нейтральный 12 2" xfId="1565"/>
    <cellStyle name="Нейтральный 13" xfId="648"/>
    <cellStyle name="Нейтральный 13 2" xfId="1566"/>
    <cellStyle name="Нейтральный 14" xfId="649"/>
    <cellStyle name="Нейтральный 14 2" xfId="1567"/>
    <cellStyle name="Нейтральный 15" xfId="650"/>
    <cellStyle name="Нейтральный 15 2" xfId="1568"/>
    <cellStyle name="Нейтральный 16" xfId="651"/>
    <cellStyle name="Нейтральный 16 2" xfId="1569"/>
    <cellStyle name="Нейтральный 17" xfId="652"/>
    <cellStyle name="Нейтральный 17 2" xfId="1570"/>
    <cellStyle name="Нейтральный 18" xfId="653"/>
    <cellStyle name="Нейтральный 18 2" xfId="1571"/>
    <cellStyle name="Нейтральный 19" xfId="654"/>
    <cellStyle name="Нейтральный 19 2" xfId="1572"/>
    <cellStyle name="Нейтральный 2" xfId="655"/>
    <cellStyle name="Нейтральный 2 2" xfId="1573"/>
    <cellStyle name="Нейтральный 20" xfId="656"/>
    <cellStyle name="Нейтральный 20 2" xfId="1574"/>
    <cellStyle name="Нейтральный 3" xfId="657"/>
    <cellStyle name="Нейтральный 3 2" xfId="1575"/>
    <cellStyle name="Нейтральный 4" xfId="658"/>
    <cellStyle name="Нейтральный 4 2" xfId="1576"/>
    <cellStyle name="Нейтральный 5" xfId="659"/>
    <cellStyle name="Нейтральный 5 2" xfId="1577"/>
    <cellStyle name="Нейтральный 6" xfId="660"/>
    <cellStyle name="Нейтральный 6 2" xfId="1578"/>
    <cellStyle name="Нейтральный 7" xfId="661"/>
    <cellStyle name="Нейтральный 7 2" xfId="1579"/>
    <cellStyle name="Нейтральный 8" xfId="662"/>
    <cellStyle name="Нейтральный 8 2" xfId="1580"/>
    <cellStyle name="Нейтральный 9" xfId="663"/>
    <cellStyle name="Нейтральный 9 2" xfId="1581"/>
    <cellStyle name="Обычный" xfId="0" builtinId="0"/>
    <cellStyle name="Обычный 10" xfId="664"/>
    <cellStyle name="Обычный 10 2" xfId="843"/>
    <cellStyle name="Обычный 10 3" xfId="1582"/>
    <cellStyle name="Обычный 11" xfId="665"/>
    <cellStyle name="Обычный 11 2" xfId="1583"/>
    <cellStyle name="Обычный 12" xfId="666"/>
    <cellStyle name="Обычный 12 2" xfId="1584"/>
    <cellStyle name="Обычный 13" xfId="667"/>
    <cellStyle name="Обычный 13 2" xfId="1585"/>
    <cellStyle name="Обычный 14" xfId="668"/>
    <cellStyle name="Обычный 14 2" xfId="1586"/>
    <cellStyle name="Обычный 15" xfId="669"/>
    <cellStyle name="Обычный 15 2" xfId="670"/>
    <cellStyle name="Обычный 15 2 2" xfId="1588"/>
    <cellStyle name="Обычный 15 3" xfId="1587"/>
    <cellStyle name="Обычный 16" xfId="671"/>
    <cellStyle name="Обычный 16 2" xfId="1589"/>
    <cellStyle name="Обычный 17" xfId="672"/>
    <cellStyle name="Обычный 17 2" xfId="1590"/>
    <cellStyle name="Обычный 18" xfId="673"/>
    <cellStyle name="Обычный 18 2" xfId="1591"/>
    <cellStyle name="Обычный 19" xfId="674"/>
    <cellStyle name="Обычный 19 2" xfId="1592"/>
    <cellStyle name="Обычный 2" xfId="1"/>
    <cellStyle name="Обычный 2 2" xfId="676"/>
    <cellStyle name="Обычный 2 2 2" xfId="677"/>
    <cellStyle name="Обычный 2 2 2 2" xfId="1595"/>
    <cellStyle name="Обычный 2 2 3" xfId="870"/>
    <cellStyle name="Обычный 2 2 3 2" xfId="1762"/>
    <cellStyle name="Обычный 2 2 4" xfId="1594"/>
    <cellStyle name="Обычный 2 3" xfId="678"/>
    <cellStyle name="Обычный 2 3 2" xfId="847"/>
    <cellStyle name="Обычный 2 3 2 2" xfId="903"/>
    <cellStyle name="Обычный 2 3 2 3" xfId="1743"/>
    <cellStyle name="Обычный 2 3 2_Лист1" xfId="895"/>
    <cellStyle name="Обычный 2 3 3" xfId="872"/>
    <cellStyle name="Обычный 2 3 3 2" xfId="915"/>
    <cellStyle name="Обычный 2 3 3 3" xfId="1764"/>
    <cellStyle name="Обычный 2 3 3_Лист1" xfId="894"/>
    <cellStyle name="Обычный 2 3 4" xfId="878"/>
    <cellStyle name="Обычный 2 3 5" xfId="1596"/>
    <cellStyle name="Обычный 2 3_Лист1" xfId="896"/>
    <cellStyle name="Обычный 2 4" xfId="818"/>
    <cellStyle name="Обычный 2 5" xfId="1593"/>
    <cellStyle name="Обычный 2 6" xfId="675"/>
    <cellStyle name="Обычный 2 7" xfId="1769"/>
    <cellStyle name="Обычный 20" xfId="679"/>
    <cellStyle name="Обычный 20 2" xfId="1597"/>
    <cellStyle name="Обычный 21" xfId="680"/>
    <cellStyle name="Обычный 21 2" xfId="681"/>
    <cellStyle name="Обычный 21 2 2" xfId="1599"/>
    <cellStyle name="Обычный 21 3" xfId="871"/>
    <cellStyle name="Обычный 21 3 2" xfId="1763"/>
    <cellStyle name="Обычный 21 4" xfId="1598"/>
    <cellStyle name="Обычный 22" xfId="817"/>
    <cellStyle name="Обычный 22 2" xfId="854"/>
    <cellStyle name="Обычный 22 2 2" xfId="906"/>
    <cellStyle name="Обычный 22 2 3" xfId="1746"/>
    <cellStyle name="Обычный 22 2_Лист1" xfId="892"/>
    <cellStyle name="Обычный 22 3" xfId="874"/>
    <cellStyle name="Обычный 22 3 2" xfId="1766"/>
    <cellStyle name="Обычный 22 4" xfId="899"/>
    <cellStyle name="Обычный 22 5" xfId="1731"/>
    <cellStyle name="Обычный 22_Лист1" xfId="893"/>
    <cellStyle name="Обычный 23" xfId="844"/>
    <cellStyle name="Обычный 23 2" xfId="855"/>
    <cellStyle name="Обычный 23 2 2" xfId="907"/>
    <cellStyle name="Обычный 23 2 3" xfId="1747"/>
    <cellStyle name="Обычный 23 2_Лист1" xfId="890"/>
    <cellStyle name="Обычный 23 3" xfId="900"/>
    <cellStyle name="Обычный 23 4" xfId="1741"/>
    <cellStyle name="Обычный 23_Лист1" xfId="891"/>
    <cellStyle name="Обычный 24" xfId="846"/>
    <cellStyle name="Обычный 24 2" xfId="856"/>
    <cellStyle name="Обычный 24 2 2" xfId="908"/>
    <cellStyle name="Обычный 24 2 3" xfId="1748"/>
    <cellStyle name="Обычный 24 2_Лист1" xfId="902"/>
    <cellStyle name="Обычный 24 3" xfId="901"/>
    <cellStyle name="Обычный 24 4" xfId="1742"/>
    <cellStyle name="Обычный 24_Лист1" xfId="889"/>
    <cellStyle name="Обычный 25" xfId="857"/>
    <cellStyle name="Обычный 25 2" xfId="910"/>
    <cellStyle name="Обычный 25 3" xfId="1749"/>
    <cellStyle name="Обычный 25_Лист1" xfId="888"/>
    <cellStyle name="Обычный 26" xfId="876"/>
    <cellStyle name="Обычный 26 2" xfId="917"/>
    <cellStyle name="Обычный 26 3" xfId="1768"/>
    <cellStyle name="Обычный 26_Лист1" xfId="909"/>
    <cellStyle name="Обычный 27" xfId="921"/>
    <cellStyle name="Обычный 28" xfId="922"/>
    <cellStyle name="Обычный 29" xfId="4"/>
    <cellStyle name="Обычный 3" xfId="682"/>
    <cellStyle name="Обычный 3 2" xfId="683"/>
    <cellStyle name="Обычный 3 2 2" xfId="684"/>
    <cellStyle name="Обычный 3 2 2 2" xfId="1602"/>
    <cellStyle name="Обычный 3 2 3" xfId="875"/>
    <cellStyle name="Обычный 3 2 3 2" xfId="1767"/>
    <cellStyle name="Обычный 3 2 4" xfId="1601"/>
    <cellStyle name="Обычный 3 3" xfId="685"/>
    <cellStyle name="Обычный 3 3 2" xfId="848"/>
    <cellStyle name="Обычный 3 3 2 2" xfId="904"/>
    <cellStyle name="Обычный 3 3 2 3" xfId="1744"/>
    <cellStyle name="Обычный 3 3 2_Лист1" xfId="886"/>
    <cellStyle name="Обычный 3 3 3" xfId="869"/>
    <cellStyle name="Обычный 3 3 3 2" xfId="914"/>
    <cellStyle name="Обычный 3 3 3 3" xfId="1761"/>
    <cellStyle name="Обычный 3 3 3_Лист1" xfId="885"/>
    <cellStyle name="Обычный 3 3 4" xfId="879"/>
    <cellStyle name="Обычный 3 3 5" xfId="1603"/>
    <cellStyle name="Обычный 3 3_Лист1" xfId="887"/>
    <cellStyle name="Обычный 3 4" xfId="686"/>
    <cellStyle name="Обычный 3 4 2" xfId="1604"/>
    <cellStyle name="Обычный 3 5" xfId="868"/>
    <cellStyle name="Обычный 3 5 2" xfId="1760"/>
    <cellStyle name="Обычный 3 6" xfId="858"/>
    <cellStyle name="Обычный 3 6 2" xfId="911"/>
    <cellStyle name="Обычный 3 6 3" xfId="1750"/>
    <cellStyle name="Обычный 3 6_Лист1" xfId="884"/>
    <cellStyle name="Обычный 3 7" xfId="1600"/>
    <cellStyle name="Обычный 4" xfId="687"/>
    <cellStyle name="Обычный 4 2" xfId="688"/>
    <cellStyle name="Обычный 4 2 2" xfId="689"/>
    <cellStyle name="Обычный 4 2 2 2" xfId="849"/>
    <cellStyle name="Обычный 4 2 2 2 2" xfId="905"/>
    <cellStyle name="Обычный 4 2 2 2 3" xfId="1745"/>
    <cellStyle name="Обычный 4 2 2 2_Лист1" xfId="883"/>
    <cellStyle name="Обычный 4 2 2 3" xfId="867"/>
    <cellStyle name="Обычный 4 2 2 3 2" xfId="913"/>
    <cellStyle name="Обычный 4 2 2 3 3" xfId="1759"/>
    <cellStyle name="Обычный 4 2 2 3_Лист1" xfId="882"/>
    <cellStyle name="Обычный 4 2 2 4" xfId="880"/>
    <cellStyle name="Обычный 4 2 2 5" xfId="1607"/>
    <cellStyle name="Обычный 4 2 2_Лист1" xfId="898"/>
    <cellStyle name="Обычный 4 2 3" xfId="866"/>
    <cellStyle name="Обычный 4 2 3 2" xfId="1758"/>
    <cellStyle name="Обычный 4 2 4" xfId="873"/>
    <cellStyle name="Обычный 4 2 4 2" xfId="916"/>
    <cellStyle name="Обычный 4 2 4 3" xfId="1765"/>
    <cellStyle name="Обычный 4 2 4_Лист1" xfId="881"/>
    <cellStyle name="Обычный 4 2 5" xfId="1606"/>
    <cellStyle name="Обычный 4 3" xfId="690"/>
    <cellStyle name="Обычный 4 3 2" xfId="1608"/>
    <cellStyle name="Обычный 4 4" xfId="865"/>
    <cellStyle name="Обычный 4 4 2" xfId="1757"/>
    <cellStyle name="Обычный 4 5" xfId="860"/>
    <cellStyle name="Обычный 4 5 2" xfId="1752"/>
    <cellStyle name="Обычный 4 6" xfId="859"/>
    <cellStyle name="Обычный 4 6 2" xfId="1751"/>
    <cellStyle name="Обычный 4 7" xfId="1605"/>
    <cellStyle name="Обычный 5" xfId="691"/>
    <cellStyle name="Обычный 5 2" xfId="692"/>
    <cellStyle name="Обычный 5 2 2" xfId="1610"/>
    <cellStyle name="Обычный 5 3" xfId="693"/>
    <cellStyle name="Обычный 5 3 2" xfId="1611"/>
    <cellStyle name="Обычный 5 4" xfId="864"/>
    <cellStyle name="Обычный 5 4 2" xfId="1756"/>
    <cellStyle name="Обычный 5 5" xfId="1609"/>
    <cellStyle name="Обычный 6" xfId="694"/>
    <cellStyle name="Обычный 6 2" xfId="695"/>
    <cellStyle name="Обычный 6 2 2" xfId="1613"/>
    <cellStyle name="Обычный 6 3" xfId="863"/>
    <cellStyle name="Обычный 6 3 2" xfId="1755"/>
    <cellStyle name="Обычный 6 4" xfId="1612"/>
    <cellStyle name="Обычный 6_Лист1" xfId="897"/>
    <cellStyle name="Обычный 7" xfId="696"/>
    <cellStyle name="Обычный 7 2" xfId="697"/>
    <cellStyle name="Обычный 7 2 2" xfId="1615"/>
    <cellStyle name="Обычный 7 3" xfId="698"/>
    <cellStyle name="Обычный 7 3 2" xfId="1616"/>
    <cellStyle name="Обычный 7 4" xfId="862"/>
    <cellStyle name="Обычный 7 4 2" xfId="1754"/>
    <cellStyle name="Обычный 7 5" xfId="1614"/>
    <cellStyle name="Обычный 7_Лист1" xfId="912"/>
    <cellStyle name="Обычный 8" xfId="699"/>
    <cellStyle name="Обычный 8 2" xfId="1617"/>
    <cellStyle name="Обычный 9" xfId="700"/>
    <cellStyle name="Обычный 9 2" xfId="1618"/>
    <cellStyle name="Обычный_13 12 11_1 затраты+" xfId="3"/>
    <cellStyle name="Обычный_Макет для средних котельных" xfId="2"/>
    <cellStyle name="Плохой 10" xfId="701"/>
    <cellStyle name="Плохой 10 2" xfId="1619"/>
    <cellStyle name="Плохой 11" xfId="702"/>
    <cellStyle name="Плохой 11 2" xfId="1620"/>
    <cellStyle name="Плохой 12" xfId="703"/>
    <cellStyle name="Плохой 12 2" xfId="1621"/>
    <cellStyle name="Плохой 13" xfId="704"/>
    <cellStyle name="Плохой 13 2" xfId="1622"/>
    <cellStyle name="Плохой 14" xfId="705"/>
    <cellStyle name="Плохой 14 2" xfId="1623"/>
    <cellStyle name="Плохой 15" xfId="706"/>
    <cellStyle name="Плохой 15 2" xfId="1624"/>
    <cellStyle name="Плохой 16" xfId="707"/>
    <cellStyle name="Плохой 16 2" xfId="1625"/>
    <cellStyle name="Плохой 17" xfId="708"/>
    <cellStyle name="Плохой 17 2" xfId="1626"/>
    <cellStyle name="Плохой 18" xfId="709"/>
    <cellStyle name="Плохой 18 2" xfId="1627"/>
    <cellStyle name="Плохой 19" xfId="710"/>
    <cellStyle name="Плохой 19 2" xfId="1628"/>
    <cellStyle name="Плохой 2" xfId="711"/>
    <cellStyle name="Плохой 2 2" xfId="1629"/>
    <cellStyle name="Плохой 20" xfId="712"/>
    <cellStyle name="Плохой 20 2" xfId="1630"/>
    <cellStyle name="Плохой 3" xfId="713"/>
    <cellStyle name="Плохой 3 2" xfId="1631"/>
    <cellStyle name="Плохой 4" xfId="714"/>
    <cellStyle name="Плохой 4 2" xfId="1632"/>
    <cellStyle name="Плохой 5" xfId="715"/>
    <cellStyle name="Плохой 5 2" xfId="1633"/>
    <cellStyle name="Плохой 6" xfId="716"/>
    <cellStyle name="Плохой 6 2" xfId="1634"/>
    <cellStyle name="Плохой 7" xfId="717"/>
    <cellStyle name="Плохой 7 2" xfId="1635"/>
    <cellStyle name="Плохой 8" xfId="718"/>
    <cellStyle name="Плохой 8 2" xfId="1636"/>
    <cellStyle name="Плохой 9" xfId="719"/>
    <cellStyle name="Плохой 9 2" xfId="1637"/>
    <cellStyle name="Пояснение 10" xfId="720"/>
    <cellStyle name="Пояснение 10 2" xfId="1638"/>
    <cellStyle name="Пояснение 11" xfId="721"/>
    <cellStyle name="Пояснение 11 2" xfId="1639"/>
    <cellStyle name="Пояснение 12" xfId="722"/>
    <cellStyle name="Пояснение 12 2" xfId="1640"/>
    <cellStyle name="Пояснение 13" xfId="723"/>
    <cellStyle name="Пояснение 13 2" xfId="1641"/>
    <cellStyle name="Пояснение 14" xfId="724"/>
    <cellStyle name="Пояснение 14 2" xfId="1642"/>
    <cellStyle name="Пояснение 15" xfId="725"/>
    <cellStyle name="Пояснение 15 2" xfId="1643"/>
    <cellStyle name="Пояснение 16" xfId="726"/>
    <cellStyle name="Пояснение 16 2" xfId="1644"/>
    <cellStyle name="Пояснение 17" xfId="727"/>
    <cellStyle name="Пояснение 17 2" xfId="1645"/>
    <cellStyle name="Пояснение 18" xfId="728"/>
    <cellStyle name="Пояснение 18 2" xfId="1646"/>
    <cellStyle name="Пояснение 19" xfId="729"/>
    <cellStyle name="Пояснение 19 2" xfId="1647"/>
    <cellStyle name="Пояснение 2" xfId="730"/>
    <cellStyle name="Пояснение 2 2" xfId="1648"/>
    <cellStyle name="Пояснение 3" xfId="731"/>
    <cellStyle name="Пояснение 3 2" xfId="1649"/>
    <cellStyle name="Пояснение 4" xfId="732"/>
    <cellStyle name="Пояснение 4 2" xfId="1650"/>
    <cellStyle name="Пояснение 5" xfId="733"/>
    <cellStyle name="Пояснение 5 2" xfId="1651"/>
    <cellStyle name="Пояснение 6" xfId="734"/>
    <cellStyle name="Пояснение 6 2" xfId="1652"/>
    <cellStyle name="Пояснение 7" xfId="735"/>
    <cellStyle name="Пояснение 7 2" xfId="1653"/>
    <cellStyle name="Пояснение 8" xfId="736"/>
    <cellStyle name="Пояснение 8 2" xfId="1654"/>
    <cellStyle name="Пояснение 9" xfId="737"/>
    <cellStyle name="Пояснение 9 2" xfId="1655"/>
    <cellStyle name="Примечание 10" xfId="738"/>
    <cellStyle name="Примечание 10 2" xfId="1656"/>
    <cellStyle name="Примечание 11" xfId="739"/>
    <cellStyle name="Примечание 11 2" xfId="1657"/>
    <cellStyle name="Примечание 12" xfId="740"/>
    <cellStyle name="Примечание 12 2" xfId="1658"/>
    <cellStyle name="Примечание 13" xfId="741"/>
    <cellStyle name="Примечание 13 2" xfId="1659"/>
    <cellStyle name="Примечание 14" xfId="742"/>
    <cellStyle name="Примечание 14 2" xfId="1660"/>
    <cellStyle name="Примечание 15" xfId="743"/>
    <cellStyle name="Примечание 15 2" xfId="1661"/>
    <cellStyle name="Примечание 16" xfId="744"/>
    <cellStyle name="Примечание 16 2" xfId="1662"/>
    <cellStyle name="Примечание 17" xfId="745"/>
    <cellStyle name="Примечание 17 2" xfId="1663"/>
    <cellStyle name="Примечание 18" xfId="746"/>
    <cellStyle name="Примечание 18 2" xfId="1664"/>
    <cellStyle name="Примечание 19" xfId="747"/>
    <cellStyle name="Примечание 19 2" xfId="1665"/>
    <cellStyle name="Примечание 2" xfId="748"/>
    <cellStyle name="Примечание 2 2" xfId="749"/>
    <cellStyle name="Примечание 2 2 2" xfId="1667"/>
    <cellStyle name="Примечание 2 3" xfId="861"/>
    <cellStyle name="Примечание 2 3 2" xfId="1753"/>
    <cellStyle name="Примечание 2 4" xfId="1666"/>
    <cellStyle name="Примечание 20" xfId="750"/>
    <cellStyle name="Примечание 20 2" xfId="1668"/>
    <cellStyle name="Примечание 3" xfId="751"/>
    <cellStyle name="Примечание 3 2" xfId="1669"/>
    <cellStyle name="Примечание 4" xfId="752"/>
    <cellStyle name="Примечание 4 2" xfId="1670"/>
    <cellStyle name="Примечание 5" xfId="753"/>
    <cellStyle name="Примечание 5 2" xfId="1671"/>
    <cellStyle name="Примечание 6" xfId="754"/>
    <cellStyle name="Примечание 6 2" xfId="1672"/>
    <cellStyle name="Примечание 7" xfId="755"/>
    <cellStyle name="Примечание 7 2" xfId="1673"/>
    <cellStyle name="Примечание 8" xfId="756"/>
    <cellStyle name="Примечание 8 2" xfId="1674"/>
    <cellStyle name="Примечание 9" xfId="757"/>
    <cellStyle name="Примечание 9 2" xfId="1675"/>
    <cellStyle name="Связанная ячейка 10" xfId="758"/>
    <cellStyle name="Связанная ячейка 10 2" xfId="1676"/>
    <cellStyle name="Связанная ячейка 11" xfId="759"/>
    <cellStyle name="Связанная ячейка 11 2" xfId="1677"/>
    <cellStyle name="Связанная ячейка 12" xfId="760"/>
    <cellStyle name="Связанная ячейка 12 2" xfId="1678"/>
    <cellStyle name="Связанная ячейка 13" xfId="761"/>
    <cellStyle name="Связанная ячейка 13 2" xfId="1679"/>
    <cellStyle name="Связанная ячейка 14" xfId="762"/>
    <cellStyle name="Связанная ячейка 14 2" xfId="1680"/>
    <cellStyle name="Связанная ячейка 15" xfId="763"/>
    <cellStyle name="Связанная ячейка 15 2" xfId="1681"/>
    <cellStyle name="Связанная ячейка 16" xfId="764"/>
    <cellStyle name="Связанная ячейка 16 2" xfId="1682"/>
    <cellStyle name="Связанная ячейка 17" xfId="765"/>
    <cellStyle name="Связанная ячейка 17 2" xfId="1683"/>
    <cellStyle name="Связанная ячейка 18" xfId="766"/>
    <cellStyle name="Связанная ячейка 18 2" xfId="1684"/>
    <cellStyle name="Связанная ячейка 19" xfId="767"/>
    <cellStyle name="Связанная ячейка 19 2" xfId="1685"/>
    <cellStyle name="Связанная ячейка 2" xfId="768"/>
    <cellStyle name="Связанная ячейка 2 2" xfId="1686"/>
    <cellStyle name="Связанная ячейка 3" xfId="769"/>
    <cellStyle name="Связанная ячейка 3 2" xfId="1687"/>
    <cellStyle name="Связанная ячейка 4" xfId="770"/>
    <cellStyle name="Связанная ячейка 4 2" xfId="1688"/>
    <cellStyle name="Связанная ячейка 5" xfId="771"/>
    <cellStyle name="Связанная ячейка 5 2" xfId="1689"/>
    <cellStyle name="Связанная ячейка 6" xfId="772"/>
    <cellStyle name="Связанная ячейка 6 2" xfId="1690"/>
    <cellStyle name="Связанная ячейка 7" xfId="773"/>
    <cellStyle name="Связанная ячейка 7 2" xfId="1691"/>
    <cellStyle name="Связанная ячейка 8" xfId="774"/>
    <cellStyle name="Связанная ячейка 8 2" xfId="1692"/>
    <cellStyle name="Связанная ячейка 9" xfId="775"/>
    <cellStyle name="Связанная ячейка 9 2" xfId="1693"/>
    <cellStyle name="Текст предупреждения 10" xfId="776"/>
    <cellStyle name="Текст предупреждения 10 2" xfId="1694"/>
    <cellStyle name="Текст предупреждения 11" xfId="777"/>
    <cellStyle name="Текст предупреждения 11 2" xfId="1695"/>
    <cellStyle name="Текст предупреждения 12" xfId="778"/>
    <cellStyle name="Текст предупреждения 12 2" xfId="1696"/>
    <cellStyle name="Текст предупреждения 13" xfId="779"/>
    <cellStyle name="Текст предупреждения 13 2" xfId="1697"/>
    <cellStyle name="Текст предупреждения 14" xfId="780"/>
    <cellStyle name="Текст предупреждения 14 2" xfId="1698"/>
    <cellStyle name="Текст предупреждения 15" xfId="781"/>
    <cellStyle name="Текст предупреждения 15 2" xfId="1699"/>
    <cellStyle name="Текст предупреждения 16" xfId="782"/>
    <cellStyle name="Текст предупреждения 16 2" xfId="1700"/>
    <cellStyle name="Текст предупреждения 17" xfId="783"/>
    <cellStyle name="Текст предупреждения 17 2" xfId="1701"/>
    <cellStyle name="Текст предупреждения 18" xfId="784"/>
    <cellStyle name="Текст предупреждения 18 2" xfId="1702"/>
    <cellStyle name="Текст предупреждения 19" xfId="785"/>
    <cellStyle name="Текст предупреждения 19 2" xfId="1703"/>
    <cellStyle name="Текст предупреждения 2" xfId="786"/>
    <cellStyle name="Текст предупреждения 2 2" xfId="1704"/>
    <cellStyle name="Текст предупреждения 3" xfId="787"/>
    <cellStyle name="Текст предупреждения 3 2" xfId="1705"/>
    <cellStyle name="Текст предупреждения 4" xfId="788"/>
    <cellStyle name="Текст предупреждения 4 2" xfId="1706"/>
    <cellStyle name="Текст предупреждения 5" xfId="789"/>
    <cellStyle name="Текст предупреждения 5 2" xfId="1707"/>
    <cellStyle name="Текст предупреждения 6" xfId="790"/>
    <cellStyle name="Текст предупреждения 6 2" xfId="1708"/>
    <cellStyle name="Текст предупреждения 7" xfId="791"/>
    <cellStyle name="Текст предупреждения 7 2" xfId="1709"/>
    <cellStyle name="Текст предупреждения 8" xfId="792"/>
    <cellStyle name="Текст предупреждения 8 2" xfId="1710"/>
    <cellStyle name="Текст предупреждения 9" xfId="793"/>
    <cellStyle name="Текст предупреждения 9 2" xfId="1711"/>
    <cellStyle name="Финансовый 2" xfId="794"/>
    <cellStyle name="Финансовый 2 2" xfId="850"/>
    <cellStyle name="Финансовый 2 3" xfId="1771"/>
    <cellStyle name="Финансовый 2_Лист1" xfId="877"/>
    <cellStyle name="Финансовый 3" xfId="795"/>
    <cellStyle name="Финансовый 3 2" xfId="851"/>
    <cellStyle name="Финансовый 3_Лист1" xfId="920"/>
    <cellStyle name="Финансовый 4" xfId="796"/>
    <cellStyle name="Финансовый 4 2" xfId="852"/>
    <cellStyle name="Финансовый 4_Лист1" xfId="919"/>
    <cellStyle name="Финансовый 5" xfId="797"/>
    <cellStyle name="Финансовый 5 2" xfId="853"/>
    <cellStyle name="Финансовый 5_Лист1" xfId="918"/>
    <cellStyle name="Финансовый 6" xfId="845"/>
    <cellStyle name="Финансовый 7" xfId="1770"/>
    <cellStyle name="Хороший 10" xfId="798"/>
    <cellStyle name="Хороший 10 2" xfId="1712"/>
    <cellStyle name="Хороший 11" xfId="799"/>
    <cellStyle name="Хороший 11 2" xfId="1713"/>
    <cellStyle name="Хороший 12" xfId="800"/>
    <cellStyle name="Хороший 12 2" xfId="1714"/>
    <cellStyle name="Хороший 13" xfId="801"/>
    <cellStyle name="Хороший 13 2" xfId="1715"/>
    <cellStyle name="Хороший 14" xfId="802"/>
    <cellStyle name="Хороший 14 2" xfId="1716"/>
    <cellStyle name="Хороший 15" xfId="803"/>
    <cellStyle name="Хороший 15 2" xfId="1717"/>
    <cellStyle name="Хороший 16" xfId="804"/>
    <cellStyle name="Хороший 16 2" xfId="1718"/>
    <cellStyle name="Хороший 17" xfId="805"/>
    <cellStyle name="Хороший 17 2" xfId="1719"/>
    <cellStyle name="Хороший 18" xfId="806"/>
    <cellStyle name="Хороший 18 2" xfId="1720"/>
    <cellStyle name="Хороший 19" xfId="807"/>
    <cellStyle name="Хороший 19 2" xfId="1721"/>
    <cellStyle name="Хороший 2" xfId="808"/>
    <cellStyle name="Хороший 2 2" xfId="1722"/>
    <cellStyle name="Хороший 20" xfId="809"/>
    <cellStyle name="Хороший 20 2" xfId="1723"/>
    <cellStyle name="Хороший 3" xfId="810"/>
    <cellStyle name="Хороший 3 2" xfId="1724"/>
    <cellStyle name="Хороший 4" xfId="811"/>
    <cellStyle name="Хороший 4 2" xfId="1725"/>
    <cellStyle name="Хороший 5" xfId="812"/>
    <cellStyle name="Хороший 5 2" xfId="1726"/>
    <cellStyle name="Хороший 6" xfId="813"/>
    <cellStyle name="Хороший 6 2" xfId="1727"/>
    <cellStyle name="Хороший 7" xfId="814"/>
    <cellStyle name="Хороший 7 2" xfId="1728"/>
    <cellStyle name="Хороший 8" xfId="815"/>
    <cellStyle name="Хороший 8 2" xfId="1729"/>
    <cellStyle name="Хороший 9" xfId="816"/>
    <cellStyle name="Хороший 9 2" xfId="17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1"/>
  <sheetViews>
    <sheetView tabSelected="1" workbookViewId="0">
      <pane xSplit="3" ySplit="6" topLeftCell="D8" activePane="bottomRight" state="frozen"/>
      <selection pane="topRight" activeCell="D1" sqref="D1"/>
      <selection pane="bottomLeft" activeCell="A7" sqref="A7"/>
      <selection pane="bottomRight" activeCell="S13" sqref="S13"/>
    </sheetView>
  </sheetViews>
  <sheetFormatPr defaultRowHeight="15"/>
  <cols>
    <col min="1" max="1" width="6.42578125" style="1" customWidth="1"/>
    <col min="2" max="2" width="64.85546875" style="2" customWidth="1"/>
    <col min="3" max="3" width="10.42578125" style="3" customWidth="1"/>
    <col min="4" max="4" width="18.140625" style="115" customWidth="1"/>
    <col min="5" max="5" width="10.28515625" style="115" customWidth="1"/>
    <col min="6" max="7" width="11" style="4" customWidth="1"/>
    <col min="8" max="8" width="28.140625" style="4" customWidth="1"/>
    <col min="9" max="9" width="9.85546875" style="2" hidden="1" customWidth="1"/>
    <col min="10" max="12" width="0" style="2" hidden="1" customWidth="1"/>
    <col min="13" max="13" width="10.7109375" style="2" hidden="1" customWidth="1"/>
    <col min="14" max="14" width="11.5703125" style="2" hidden="1" customWidth="1"/>
    <col min="15" max="17" width="0" style="2" hidden="1" customWidth="1"/>
    <col min="18" max="16384" width="9.140625" style="2"/>
  </cols>
  <sheetData>
    <row r="1" spans="1:15" ht="29.25" customHeight="1">
      <c r="D1" s="3"/>
      <c r="E1" s="3"/>
      <c r="H1" s="132" t="s">
        <v>308</v>
      </c>
    </row>
    <row r="2" spans="1:15" ht="38.25" customHeight="1">
      <c r="A2" s="160" t="s">
        <v>295</v>
      </c>
      <c r="B2" s="160"/>
      <c r="C2" s="160"/>
      <c r="D2" s="160"/>
      <c r="E2" s="160"/>
      <c r="F2" s="160"/>
      <c r="G2" s="160"/>
      <c r="H2" s="161"/>
      <c r="I2" s="152" t="s">
        <v>273</v>
      </c>
      <c r="J2" s="153"/>
      <c r="K2" s="153"/>
      <c r="L2" s="153"/>
      <c r="M2" s="153"/>
      <c r="N2" s="153"/>
      <c r="O2" s="154"/>
    </row>
    <row r="3" spans="1:15" ht="13.5" customHeight="1">
      <c r="I3" s="155" t="s">
        <v>271</v>
      </c>
      <c r="J3" s="156"/>
      <c r="K3" s="156"/>
      <c r="L3" s="156"/>
      <c r="M3" s="156"/>
      <c r="N3" s="156"/>
      <c r="O3" s="157"/>
    </row>
    <row r="4" spans="1:15" ht="20.25" customHeight="1">
      <c r="A4" s="146" t="s">
        <v>0</v>
      </c>
      <c r="B4" s="146" t="s">
        <v>1</v>
      </c>
      <c r="C4" s="158" t="s">
        <v>2</v>
      </c>
      <c r="D4" s="150" t="s">
        <v>284</v>
      </c>
      <c r="E4" s="151"/>
      <c r="F4" s="151"/>
      <c r="G4" s="151"/>
      <c r="H4" s="5"/>
      <c r="I4" s="155" t="s">
        <v>274</v>
      </c>
      <c r="J4" s="156"/>
      <c r="K4" s="156"/>
      <c r="L4" s="156"/>
      <c r="M4" s="156"/>
      <c r="N4" s="156"/>
      <c r="O4" s="157"/>
    </row>
    <row r="5" spans="1:15" ht="61.5" customHeight="1">
      <c r="A5" s="147"/>
      <c r="B5" s="147"/>
      <c r="C5" s="159"/>
      <c r="D5" s="129" t="s">
        <v>285</v>
      </c>
      <c r="E5" s="129" t="s">
        <v>3</v>
      </c>
      <c r="F5" s="130" t="s">
        <v>4</v>
      </c>
      <c r="G5" s="131" t="s">
        <v>5</v>
      </c>
      <c r="H5" s="128" t="s">
        <v>283</v>
      </c>
    </row>
    <row r="6" spans="1:15" ht="15.75">
      <c r="A6" s="6"/>
      <c r="B6" s="7" t="s">
        <v>6</v>
      </c>
      <c r="C6" s="8"/>
      <c r="D6" s="8"/>
      <c r="E6" s="8"/>
      <c r="F6" s="8"/>
      <c r="G6" s="8"/>
      <c r="H6" s="5"/>
    </row>
    <row r="7" spans="1:15" ht="90" customHeight="1">
      <c r="A7" s="9" t="s">
        <v>7</v>
      </c>
      <c r="B7" s="10" t="s">
        <v>8</v>
      </c>
      <c r="C7" s="11" t="s">
        <v>9</v>
      </c>
      <c r="D7" s="12">
        <f>D8+D10</f>
        <v>27026</v>
      </c>
      <c r="E7" s="12">
        <v>32715.39</v>
      </c>
      <c r="F7" s="12">
        <f>IF(D7=0,"",E7-D7)</f>
        <v>5689.3899999999994</v>
      </c>
      <c r="G7" s="13">
        <f t="shared" ref="G7:G15" si="0">IF(D7=0,"",E7/D7*100-100)</f>
        <v>21.051542958632425</v>
      </c>
      <c r="H7" s="141" t="s">
        <v>296</v>
      </c>
    </row>
    <row r="8" spans="1:15" ht="32.25" customHeight="1">
      <c r="A8" s="14" t="s">
        <v>10</v>
      </c>
      <c r="B8" s="15" t="s">
        <v>11</v>
      </c>
      <c r="C8" s="11" t="s">
        <v>9</v>
      </c>
      <c r="D8" s="116">
        <v>895</v>
      </c>
      <c r="E8" s="116">
        <v>1141.3</v>
      </c>
      <c r="F8" s="12">
        <f t="shared" ref="F8:F15" si="1">IF(D8=0,"",E8-D8)</f>
        <v>246.29999999999995</v>
      </c>
      <c r="G8" s="13">
        <f t="shared" si="0"/>
        <v>27.519553072625698</v>
      </c>
      <c r="H8" s="142"/>
    </row>
    <row r="9" spans="1:15" ht="20.25" customHeight="1">
      <c r="A9" s="14"/>
      <c r="B9" s="15" t="s">
        <v>12</v>
      </c>
      <c r="C9" s="11" t="s">
        <v>13</v>
      </c>
      <c r="D9" s="12">
        <f>IF(D8=0,"",D8/D7*100)</f>
        <v>3.3116258417819879</v>
      </c>
      <c r="E9" s="12">
        <f>IF(E8=0,"",E8/E7*100)</f>
        <v>3.4885721979777711</v>
      </c>
      <c r="F9" s="12"/>
      <c r="G9" s="13"/>
      <c r="H9" s="139"/>
    </row>
    <row r="10" spans="1:15" ht="32.25" customHeight="1">
      <c r="A10" s="14" t="s">
        <v>14</v>
      </c>
      <c r="B10" s="17" t="s">
        <v>15</v>
      </c>
      <c r="C10" s="11" t="s">
        <v>9</v>
      </c>
      <c r="D10" s="116">
        <f>D12</f>
        <v>26131</v>
      </c>
      <c r="E10" s="116">
        <f>E12</f>
        <v>31570.370000000003</v>
      </c>
      <c r="F10" s="12">
        <f t="shared" si="1"/>
        <v>5439.3700000000026</v>
      </c>
      <c r="G10" s="13">
        <f t="shared" si="0"/>
        <v>20.81577436760935</v>
      </c>
      <c r="H10" s="139"/>
    </row>
    <row r="11" spans="1:15" ht="23.25" customHeight="1">
      <c r="A11" s="9" t="s">
        <v>16</v>
      </c>
      <c r="B11" s="18" t="s">
        <v>17</v>
      </c>
      <c r="C11" s="11" t="s">
        <v>9</v>
      </c>
      <c r="D11" s="116">
        <v>0</v>
      </c>
      <c r="E11" s="116">
        <v>0</v>
      </c>
      <c r="F11" s="12" t="str">
        <f t="shared" si="1"/>
        <v/>
      </c>
      <c r="G11" s="13" t="str">
        <f t="shared" si="0"/>
        <v/>
      </c>
      <c r="H11" s="139"/>
    </row>
    <row r="12" spans="1:15" ht="22.5" customHeight="1">
      <c r="A12" s="9" t="s">
        <v>18</v>
      </c>
      <c r="B12" s="19" t="s">
        <v>19</v>
      </c>
      <c r="C12" s="11" t="s">
        <v>9</v>
      </c>
      <c r="D12" s="12">
        <f>D13+D15</f>
        <v>26131</v>
      </c>
      <c r="E12" s="12">
        <f>E13+E15</f>
        <v>31570.370000000003</v>
      </c>
      <c r="F12" s="12">
        <f t="shared" si="1"/>
        <v>5439.3700000000026</v>
      </c>
      <c r="G12" s="13">
        <f t="shared" si="0"/>
        <v>20.81577436760935</v>
      </c>
      <c r="H12" s="139"/>
    </row>
    <row r="13" spans="1:15" ht="141" customHeight="1">
      <c r="A13" s="14" t="s">
        <v>20</v>
      </c>
      <c r="B13" s="19" t="s">
        <v>21</v>
      </c>
      <c r="C13" s="11" t="s">
        <v>9</v>
      </c>
      <c r="D13" s="116">
        <v>2895</v>
      </c>
      <c r="E13" s="116">
        <v>10244.6</v>
      </c>
      <c r="F13" s="12">
        <f t="shared" si="1"/>
        <v>7349.6</v>
      </c>
      <c r="G13" s="13">
        <f t="shared" si="0"/>
        <v>253.87219343696029</v>
      </c>
      <c r="H13" s="142" t="s">
        <v>309</v>
      </c>
    </row>
    <row r="14" spans="1:15" ht="23.25" customHeight="1">
      <c r="A14" s="14"/>
      <c r="B14" s="20" t="s">
        <v>22</v>
      </c>
      <c r="C14" s="11" t="s">
        <v>13</v>
      </c>
      <c r="D14" s="12">
        <f>IF(D13=0,"",D13/D12*100)</f>
        <v>11.078795300600818</v>
      </c>
      <c r="E14" s="12">
        <f>IF(E13=0,"",E13/E12*100)</f>
        <v>32.450047307016035</v>
      </c>
      <c r="F14" s="12"/>
      <c r="G14" s="13"/>
      <c r="H14" s="139"/>
    </row>
    <row r="15" spans="1:15" ht="24.75" customHeight="1">
      <c r="A15" s="14" t="s">
        <v>23</v>
      </c>
      <c r="B15" s="21" t="s">
        <v>24</v>
      </c>
      <c r="C15" s="11" t="s">
        <v>9</v>
      </c>
      <c r="D15" s="12">
        <f>23236</f>
        <v>23236</v>
      </c>
      <c r="E15" s="12">
        <f>SUM(E16:E18)</f>
        <v>21325.77</v>
      </c>
      <c r="F15" s="12">
        <f t="shared" si="1"/>
        <v>-1910.2299999999996</v>
      </c>
      <c r="G15" s="13">
        <f t="shared" si="0"/>
        <v>-8.2209932862799064</v>
      </c>
      <c r="H15" s="140"/>
    </row>
    <row r="16" spans="1:15" ht="18" customHeight="1">
      <c r="A16" s="14"/>
      <c r="B16" s="22" t="s">
        <v>269</v>
      </c>
      <c r="C16" s="11"/>
      <c r="D16" s="116"/>
      <c r="E16" s="116">
        <v>7224.19</v>
      </c>
      <c r="F16" s="12" t="str">
        <f t="shared" ref="F16:F18" si="2">IF(D16=0,"",E16-D16)</f>
        <v/>
      </c>
      <c r="G16" s="13" t="str">
        <f t="shared" ref="G16:G18" si="3">IF(D16=0,"",E16/D16*100-100)</f>
        <v/>
      </c>
      <c r="H16" s="140"/>
    </row>
    <row r="17" spans="1:8" ht="18" customHeight="1">
      <c r="A17" s="14"/>
      <c r="B17" s="22" t="s">
        <v>270</v>
      </c>
      <c r="C17" s="11"/>
      <c r="D17" s="116"/>
      <c r="E17" s="116">
        <v>2221.4899999999998</v>
      </c>
      <c r="F17" s="12" t="str">
        <f t="shared" si="2"/>
        <v/>
      </c>
      <c r="G17" s="13" t="str">
        <f t="shared" si="3"/>
        <v/>
      </c>
      <c r="H17" s="140"/>
    </row>
    <row r="18" spans="1:8" ht="27.75" customHeight="1">
      <c r="A18" s="14"/>
      <c r="B18" s="22" t="s">
        <v>25</v>
      </c>
      <c r="C18" s="11"/>
      <c r="D18" s="117">
        <v>13673</v>
      </c>
      <c r="E18" s="116">
        <v>11880.09</v>
      </c>
      <c r="F18" s="12">
        <f t="shared" si="2"/>
        <v>-1792.9099999999999</v>
      </c>
      <c r="G18" s="13">
        <f t="shared" si="3"/>
        <v>-13.112777005777815</v>
      </c>
      <c r="H18" s="142" t="s">
        <v>297</v>
      </c>
    </row>
    <row r="19" spans="1:8" ht="15.75" hidden="1">
      <c r="A19" s="24"/>
      <c r="B19" s="25" t="s">
        <v>26</v>
      </c>
      <c r="C19" s="26"/>
      <c r="D19" s="27"/>
      <c r="E19" s="27"/>
      <c r="F19" s="26"/>
      <c r="G19" s="26"/>
      <c r="H19" s="5"/>
    </row>
    <row r="20" spans="1:8" ht="15.75" hidden="1">
      <c r="A20" s="24"/>
      <c r="B20" s="28" t="s">
        <v>27</v>
      </c>
      <c r="C20" s="29" t="s">
        <v>13</v>
      </c>
      <c r="D20" s="30"/>
      <c r="E20" s="31"/>
      <c r="F20" s="30"/>
      <c r="G20" s="32"/>
      <c r="H20" s="5"/>
    </row>
    <row r="21" spans="1:8" ht="15.75" hidden="1">
      <c r="A21" s="24"/>
      <c r="B21" s="33" t="s">
        <v>28</v>
      </c>
      <c r="C21" s="29" t="s">
        <v>13</v>
      </c>
      <c r="D21" s="34"/>
      <c r="E21" s="31"/>
      <c r="F21" s="34"/>
      <c r="G21" s="35"/>
      <c r="H21" s="5"/>
    </row>
    <row r="22" spans="1:8" ht="15.75" hidden="1">
      <c r="A22" s="24"/>
      <c r="B22" s="33" t="s">
        <v>29</v>
      </c>
      <c r="C22" s="29" t="s">
        <v>13</v>
      </c>
      <c r="D22" s="34"/>
      <c r="E22" s="31"/>
      <c r="F22" s="34"/>
      <c r="G22" s="35"/>
      <c r="H22" s="5"/>
    </row>
    <row r="23" spans="1:8" ht="15.75" hidden="1">
      <c r="A23" s="24"/>
      <c r="B23" s="33" t="s">
        <v>30</v>
      </c>
      <c r="C23" s="29" t="s">
        <v>13</v>
      </c>
      <c r="D23" s="34"/>
      <c r="E23" s="31"/>
      <c r="F23" s="34"/>
      <c r="G23" s="35"/>
      <c r="H23" s="5"/>
    </row>
    <row r="24" spans="1:8" ht="15.75" hidden="1">
      <c r="A24" s="24"/>
      <c r="B24" s="33" t="s">
        <v>31</v>
      </c>
      <c r="C24" s="29" t="s">
        <v>13</v>
      </c>
      <c r="D24" s="34"/>
      <c r="E24" s="31"/>
      <c r="F24" s="34"/>
      <c r="G24" s="35"/>
      <c r="H24" s="5"/>
    </row>
    <row r="25" spans="1:8" ht="15.75" hidden="1">
      <c r="A25" s="24"/>
      <c r="B25" s="33" t="s">
        <v>32</v>
      </c>
      <c r="C25" s="29" t="s">
        <v>13</v>
      </c>
      <c r="D25" s="34"/>
      <c r="E25" s="31"/>
      <c r="F25" s="34"/>
      <c r="G25" s="35"/>
      <c r="H25" s="5"/>
    </row>
    <row r="26" spans="1:8" ht="15.75" hidden="1">
      <c r="A26" s="24"/>
      <c r="B26" s="33" t="s">
        <v>33</v>
      </c>
      <c r="C26" s="29" t="s">
        <v>13</v>
      </c>
      <c r="D26" s="34"/>
      <c r="E26" s="31"/>
      <c r="F26" s="34"/>
      <c r="G26" s="35"/>
      <c r="H26" s="5"/>
    </row>
    <row r="27" spans="1:8" ht="15.75" customHeight="1">
      <c r="A27" s="24"/>
      <c r="B27" s="7" t="s">
        <v>34</v>
      </c>
      <c r="C27" s="8"/>
      <c r="D27" s="8"/>
      <c r="E27" s="8"/>
      <c r="F27" s="8"/>
      <c r="G27" s="8"/>
      <c r="H27" s="5"/>
    </row>
    <row r="28" spans="1:8" ht="15.75">
      <c r="A28" s="36">
        <v>4</v>
      </c>
      <c r="B28" s="37" t="s">
        <v>35</v>
      </c>
      <c r="C28" s="38" t="s">
        <v>36</v>
      </c>
      <c r="D28" s="39"/>
      <c r="E28" s="39"/>
      <c r="F28" s="40" t="s">
        <v>37</v>
      </c>
      <c r="G28" s="41" t="s">
        <v>37</v>
      </c>
      <c r="H28" s="5"/>
    </row>
    <row r="29" spans="1:8" ht="15.75">
      <c r="A29" s="36">
        <v>5</v>
      </c>
      <c r="B29" s="42" t="s">
        <v>38</v>
      </c>
      <c r="C29" s="38"/>
      <c r="D29" s="11"/>
      <c r="E29" s="11"/>
      <c r="F29" s="40"/>
      <c r="G29" s="41"/>
      <c r="H29" s="5"/>
    </row>
    <row r="30" spans="1:8" ht="15.75">
      <c r="A30" s="36">
        <v>6</v>
      </c>
      <c r="B30" s="43" t="s">
        <v>39</v>
      </c>
      <c r="C30" s="38" t="s">
        <v>13</v>
      </c>
      <c r="D30" s="11"/>
      <c r="E30" s="44"/>
      <c r="F30" s="11"/>
      <c r="G30" s="45"/>
      <c r="H30" s="5"/>
    </row>
    <row r="31" spans="1:8" ht="36.75" customHeight="1">
      <c r="A31" s="36">
        <v>7</v>
      </c>
      <c r="B31" s="46" t="s">
        <v>40</v>
      </c>
      <c r="C31" s="36"/>
      <c r="D31" s="11"/>
      <c r="E31" s="11"/>
      <c r="F31" s="40"/>
      <c r="G31" s="41"/>
      <c r="H31" s="5"/>
    </row>
    <row r="32" spans="1:8" ht="30.75" customHeight="1">
      <c r="A32" s="14" t="s">
        <v>41</v>
      </c>
      <c r="B32" s="47" t="s">
        <v>42</v>
      </c>
      <c r="C32" s="36" t="s">
        <v>43</v>
      </c>
      <c r="D32" s="48">
        <f>D167</f>
        <v>202.85551260954418</v>
      </c>
      <c r="E32" s="48">
        <f>E167</f>
        <v>221.33658870643575</v>
      </c>
      <c r="F32" s="48"/>
      <c r="G32" s="49"/>
      <c r="H32" s="5"/>
    </row>
    <row r="33" spans="1:9" ht="37.5" customHeight="1">
      <c r="A33" s="14" t="s">
        <v>44</v>
      </c>
      <c r="B33" s="50" t="s">
        <v>45</v>
      </c>
      <c r="C33" s="36" t="s">
        <v>9</v>
      </c>
      <c r="D33" s="23">
        <f>D13</f>
        <v>2895</v>
      </c>
      <c r="E33" s="23">
        <f>E13</f>
        <v>10244.6</v>
      </c>
      <c r="F33" s="11"/>
      <c r="G33" s="45"/>
      <c r="H33" s="5"/>
    </row>
    <row r="34" spans="1:9" ht="37.5" customHeight="1">
      <c r="A34" s="51" t="s">
        <v>46</v>
      </c>
      <c r="B34" s="50" t="s">
        <v>47</v>
      </c>
      <c r="C34" s="11" t="s">
        <v>48</v>
      </c>
      <c r="D34" s="23"/>
      <c r="E34" s="23"/>
      <c r="F34" s="11"/>
      <c r="G34" s="45"/>
      <c r="H34" s="5"/>
    </row>
    <row r="35" spans="1:9" ht="21" customHeight="1">
      <c r="A35" s="34"/>
      <c r="B35" s="7" t="s">
        <v>49</v>
      </c>
      <c r="C35" s="8"/>
      <c r="D35" s="8"/>
      <c r="E35" s="8"/>
      <c r="F35" s="8"/>
      <c r="G35" s="8"/>
      <c r="H35" s="2"/>
    </row>
    <row r="36" spans="1:9" ht="33" customHeight="1">
      <c r="A36" s="36">
        <v>8</v>
      </c>
      <c r="B36" s="72" t="s">
        <v>50</v>
      </c>
      <c r="C36" s="40" t="s">
        <v>13</v>
      </c>
      <c r="D36" s="11"/>
      <c r="E36" s="11"/>
      <c r="F36" s="40"/>
      <c r="G36" s="41"/>
      <c r="H36" s="5"/>
    </row>
    <row r="37" spans="1:9" ht="21" customHeight="1">
      <c r="A37" s="36">
        <v>9</v>
      </c>
      <c r="B37" s="42" t="s">
        <v>51</v>
      </c>
      <c r="C37" s="11"/>
      <c r="D37" s="11"/>
      <c r="E37" s="11"/>
      <c r="F37" s="40"/>
      <c r="G37" s="41"/>
      <c r="H37" s="5"/>
    </row>
    <row r="38" spans="1:9" ht="31.5">
      <c r="A38" s="14" t="s">
        <v>52</v>
      </c>
      <c r="B38" s="42" t="s">
        <v>53</v>
      </c>
      <c r="C38" s="40"/>
      <c r="D38" s="11"/>
      <c r="E38" s="11"/>
      <c r="F38" s="40"/>
      <c r="G38" s="41"/>
      <c r="H38" s="5"/>
    </row>
    <row r="39" spans="1:9" ht="24.75" customHeight="1">
      <c r="A39" s="14" t="s">
        <v>54</v>
      </c>
      <c r="B39" s="43" t="s">
        <v>55</v>
      </c>
      <c r="C39" s="40" t="s">
        <v>56</v>
      </c>
      <c r="D39" s="48">
        <f>D173</f>
        <v>0</v>
      </c>
      <c r="E39" s="48">
        <f>E173</f>
        <v>0</v>
      </c>
      <c r="F39" s="40"/>
      <c r="G39" s="41"/>
      <c r="H39" s="5"/>
    </row>
    <row r="40" spans="1:9" ht="18.75" customHeight="1">
      <c r="A40" s="14" t="s">
        <v>57</v>
      </c>
      <c r="B40" s="42" t="s">
        <v>58</v>
      </c>
      <c r="C40" s="40"/>
      <c r="D40" s="11"/>
      <c r="E40" s="11"/>
      <c r="F40" s="40"/>
      <c r="G40" s="41"/>
      <c r="H40" s="5"/>
    </row>
    <row r="41" spans="1:9" ht="18.75" customHeight="1">
      <c r="A41" s="9" t="s">
        <v>59</v>
      </c>
      <c r="B41" s="53" t="s">
        <v>60</v>
      </c>
      <c r="C41" s="54"/>
      <c r="D41" s="55"/>
      <c r="E41" s="55"/>
      <c r="F41" s="54"/>
      <c r="G41" s="56"/>
      <c r="H41" s="5"/>
    </row>
    <row r="42" spans="1:9" ht="27" customHeight="1">
      <c r="B42" s="57" t="s">
        <v>298</v>
      </c>
      <c r="C42" s="58"/>
      <c r="D42" s="58"/>
      <c r="E42" s="58"/>
      <c r="F42" s="59"/>
      <c r="G42" s="2"/>
      <c r="H42" s="2"/>
    </row>
    <row r="43" spans="1:9" ht="17.25" customHeight="1">
      <c r="A43" s="146" t="s">
        <v>0</v>
      </c>
      <c r="B43" s="146" t="s">
        <v>1</v>
      </c>
      <c r="C43" s="148" t="s">
        <v>2</v>
      </c>
      <c r="D43" s="150" t="s">
        <v>284</v>
      </c>
      <c r="E43" s="151"/>
      <c r="F43" s="151"/>
      <c r="G43" s="151"/>
      <c r="H43" s="5"/>
    </row>
    <row r="44" spans="1:9" ht="51.75" customHeight="1">
      <c r="A44" s="147"/>
      <c r="B44" s="147"/>
      <c r="C44" s="149"/>
      <c r="D44" s="129" t="s">
        <v>285</v>
      </c>
      <c r="E44" s="129" t="s">
        <v>3</v>
      </c>
      <c r="F44" s="130" t="s">
        <v>4</v>
      </c>
      <c r="G44" s="131" t="s">
        <v>5</v>
      </c>
      <c r="H44" s="5"/>
    </row>
    <row r="45" spans="1:9" ht="15.75">
      <c r="B45" s="7" t="s">
        <v>61</v>
      </c>
      <c r="C45" s="8"/>
      <c r="D45" s="8"/>
      <c r="E45" s="8"/>
      <c r="F45" s="8"/>
      <c r="G45" s="8"/>
      <c r="H45" s="5"/>
    </row>
    <row r="46" spans="1:9" ht="20.25" customHeight="1">
      <c r="A46" s="9">
        <v>1</v>
      </c>
      <c r="B46" s="10" t="s">
        <v>62</v>
      </c>
      <c r="C46" s="38" t="s">
        <v>36</v>
      </c>
      <c r="D46" s="12">
        <f>D47+D48+D49+D50+D51</f>
        <v>771.56</v>
      </c>
      <c r="E46" s="12">
        <f>E47+E48+E49+E50+E51</f>
        <v>3553.3423400000001</v>
      </c>
      <c r="F46" s="48">
        <f>IF(D46=0,"",E46-D46)</f>
        <v>2781.7823400000002</v>
      </c>
      <c r="G46" s="49">
        <f t="shared" ref="G46:G109" si="4">IF(D46=0,"",E46/D46*100-100)</f>
        <v>360.539989112966</v>
      </c>
      <c r="H46" s="139"/>
    </row>
    <row r="47" spans="1:9" ht="25.5" customHeight="1">
      <c r="A47" s="14" t="s">
        <v>10</v>
      </c>
      <c r="B47" s="60" t="s">
        <v>63</v>
      </c>
      <c r="C47" s="38" t="s">
        <v>36</v>
      </c>
      <c r="D47" s="118"/>
      <c r="E47" s="119">
        <f>18+340.75+15</f>
        <v>373.75</v>
      </c>
      <c r="F47" s="48" t="str">
        <f t="shared" ref="F47:F83" si="5">IF(D47=0,"",E47-D47)</f>
        <v/>
      </c>
      <c r="G47" s="49" t="str">
        <f t="shared" si="4"/>
        <v/>
      </c>
      <c r="H47" s="144" t="s">
        <v>299</v>
      </c>
      <c r="I47" s="133"/>
    </row>
    <row r="48" spans="1:9" ht="24.75" customHeight="1">
      <c r="A48" s="14" t="s">
        <v>14</v>
      </c>
      <c r="B48" s="60" t="s">
        <v>64</v>
      </c>
      <c r="C48" s="38" t="s">
        <v>36</v>
      </c>
      <c r="D48" s="118"/>
      <c r="E48" s="119">
        <f>1049.57784-O109-18.9</f>
        <v>604.10533999999996</v>
      </c>
      <c r="F48" s="48" t="str">
        <f t="shared" si="5"/>
        <v/>
      </c>
      <c r="G48" s="49" t="str">
        <f t="shared" si="4"/>
        <v/>
      </c>
      <c r="H48" s="144" t="s">
        <v>299</v>
      </c>
    </row>
    <row r="49" spans="1:10" ht="48" customHeight="1">
      <c r="A49" s="14" t="s">
        <v>65</v>
      </c>
      <c r="B49" s="60" t="s">
        <v>66</v>
      </c>
      <c r="C49" s="38" t="s">
        <v>36</v>
      </c>
      <c r="D49" s="119">
        <v>771.56</v>
      </c>
      <c r="E49" s="119">
        <f>2820.8-123.17-177.14-122.143</f>
        <v>2398.3470000000002</v>
      </c>
      <c r="F49" s="48">
        <f t="shared" si="5"/>
        <v>1626.7870000000003</v>
      </c>
      <c r="G49" s="49">
        <f t="shared" si="4"/>
        <v>210.84387474726532</v>
      </c>
      <c r="H49" s="144" t="s">
        <v>300</v>
      </c>
      <c r="I49" s="134"/>
    </row>
    <row r="50" spans="1:10" ht="25.5" customHeight="1">
      <c r="A50" s="14" t="s">
        <v>67</v>
      </c>
      <c r="B50" s="60" t="s">
        <v>68</v>
      </c>
      <c r="C50" s="38" t="s">
        <v>36</v>
      </c>
      <c r="D50" s="119"/>
      <c r="E50" s="119">
        <f>177.14</f>
        <v>177.14</v>
      </c>
      <c r="F50" s="48" t="str">
        <f t="shared" si="5"/>
        <v/>
      </c>
      <c r="G50" s="49" t="str">
        <f t="shared" si="4"/>
        <v/>
      </c>
      <c r="H50" s="144" t="s">
        <v>299</v>
      </c>
      <c r="I50" s="134"/>
    </row>
    <row r="51" spans="1:10" ht="16.5" customHeight="1">
      <c r="A51" s="14" t="s">
        <v>69</v>
      </c>
      <c r="B51" s="60" t="s">
        <v>70</v>
      </c>
      <c r="C51" s="38" t="s">
        <v>36</v>
      </c>
      <c r="D51" s="119"/>
      <c r="E51" s="119"/>
      <c r="F51" s="48" t="str">
        <f t="shared" si="5"/>
        <v/>
      </c>
      <c r="G51" s="49" t="str">
        <f t="shared" si="4"/>
        <v/>
      </c>
      <c r="H51" s="143"/>
      <c r="I51" s="134"/>
    </row>
    <row r="52" spans="1:10" ht="60">
      <c r="A52" s="61">
        <v>2</v>
      </c>
      <c r="B52" s="10" t="s">
        <v>71</v>
      </c>
      <c r="C52" s="38" t="s">
        <v>36</v>
      </c>
      <c r="D52" s="116"/>
      <c r="E52" s="116">
        <f>334.43678+85.086</f>
        <v>419.52278000000001</v>
      </c>
      <c r="F52" s="48">
        <v>419.52</v>
      </c>
      <c r="G52" s="49" t="str">
        <f t="shared" si="4"/>
        <v/>
      </c>
      <c r="H52" s="144" t="s">
        <v>305</v>
      </c>
      <c r="I52" s="134"/>
    </row>
    <row r="53" spans="1:10" ht="24">
      <c r="A53" s="61">
        <v>3</v>
      </c>
      <c r="B53" s="10" t="s">
        <v>72</v>
      </c>
      <c r="C53" s="38" t="s">
        <v>36</v>
      </c>
      <c r="D53" s="12">
        <f>D55+D58+D61+D64+D67</f>
        <v>12903.11</v>
      </c>
      <c r="E53" s="12">
        <f>E55+E58+E61+E64+E67</f>
        <v>14667.18</v>
      </c>
      <c r="F53" s="48">
        <f>IF(D53=0,"",E53-D53)</f>
        <v>1764.0699999999997</v>
      </c>
      <c r="G53" s="49">
        <f t="shared" si="4"/>
        <v>13.671665203195204</v>
      </c>
      <c r="H53" s="144" t="s">
        <v>304</v>
      </c>
    </row>
    <row r="54" spans="1:10" ht="15.75">
      <c r="A54" s="14"/>
      <c r="B54" s="42" t="s">
        <v>73</v>
      </c>
      <c r="C54" s="38"/>
      <c r="D54" s="12"/>
      <c r="E54" s="12"/>
      <c r="F54" s="48" t="str">
        <f t="shared" si="5"/>
        <v/>
      </c>
      <c r="G54" s="49" t="str">
        <f t="shared" si="4"/>
        <v/>
      </c>
      <c r="H54" s="139"/>
    </row>
    <row r="55" spans="1:10" ht="15.75">
      <c r="A55" s="14" t="s">
        <v>20</v>
      </c>
      <c r="B55" s="42" t="s">
        <v>74</v>
      </c>
      <c r="C55" s="38" t="s">
        <v>36</v>
      </c>
      <c r="D55" s="116">
        <v>6327.29</v>
      </c>
      <c r="E55" s="116">
        <v>6744.76</v>
      </c>
      <c r="F55" s="48">
        <f t="shared" si="5"/>
        <v>417.47000000000025</v>
      </c>
      <c r="G55" s="49"/>
      <c r="H55" s="140"/>
      <c r="J55" s="101"/>
    </row>
    <row r="56" spans="1:10" ht="18.75" customHeight="1">
      <c r="A56" s="14" t="s">
        <v>75</v>
      </c>
      <c r="B56" s="42" t="s">
        <v>76</v>
      </c>
      <c r="C56" s="38" t="s">
        <v>77</v>
      </c>
      <c r="D56" s="116">
        <v>21090.97</v>
      </c>
      <c r="E56" s="116">
        <v>21077.37</v>
      </c>
      <c r="F56" s="48">
        <f t="shared" si="5"/>
        <v>-13.600000000002183</v>
      </c>
      <c r="G56" s="49"/>
      <c r="H56" s="139"/>
    </row>
    <row r="57" spans="1:10" ht="15.75">
      <c r="A57" s="14" t="s">
        <v>78</v>
      </c>
      <c r="B57" s="42" t="s">
        <v>79</v>
      </c>
      <c r="C57" s="38" t="s">
        <v>80</v>
      </c>
      <c r="D57" s="116">
        <v>37.5</v>
      </c>
      <c r="E57" s="116">
        <v>40</v>
      </c>
      <c r="F57" s="48">
        <f t="shared" si="5"/>
        <v>2.5</v>
      </c>
      <c r="G57" s="49"/>
      <c r="H57" s="140"/>
    </row>
    <row r="58" spans="1:10" ht="15.75">
      <c r="A58" s="14" t="s">
        <v>23</v>
      </c>
      <c r="B58" s="42" t="s">
        <v>81</v>
      </c>
      <c r="C58" s="38" t="s">
        <v>36</v>
      </c>
      <c r="D58" s="116">
        <v>3534.65</v>
      </c>
      <c r="E58" s="116">
        <v>3119.1</v>
      </c>
      <c r="F58" s="48">
        <f>IF(D58=0,"",E58-D58)</f>
        <v>-415.55000000000018</v>
      </c>
      <c r="G58" s="49">
        <f>IF(D58=0,"",E58/D58*100-100)</f>
        <v>-11.756468108582183</v>
      </c>
      <c r="H58" s="139"/>
      <c r="J58" s="101"/>
    </row>
    <row r="59" spans="1:10" ht="15.75" customHeight="1">
      <c r="A59" s="14" t="s">
        <v>82</v>
      </c>
      <c r="B59" s="42" t="s">
        <v>83</v>
      </c>
      <c r="C59" s="38" t="s">
        <v>77</v>
      </c>
      <c r="D59" s="116">
        <v>18409.63</v>
      </c>
      <c r="E59" s="116">
        <v>17328.330000000002</v>
      </c>
      <c r="F59" s="48">
        <f>IF(D59=0,"",E59-D59)</f>
        <v>-1081.2999999999993</v>
      </c>
      <c r="G59" s="49">
        <f>IF(D59=0,"",E59/D59*100-100)</f>
        <v>-5.8735563941263393</v>
      </c>
      <c r="H59" s="139"/>
    </row>
    <row r="60" spans="1:10" ht="15.75">
      <c r="A60" s="14" t="s">
        <v>84</v>
      </c>
      <c r="B60" s="42" t="s">
        <v>85</v>
      </c>
      <c r="C60" s="38" t="s">
        <v>80</v>
      </c>
      <c r="D60" s="116">
        <v>16</v>
      </c>
      <c r="E60" s="116">
        <v>16</v>
      </c>
      <c r="F60" s="48">
        <f>IF(D60=0,"",E60-D60)</f>
        <v>0</v>
      </c>
      <c r="G60" s="49">
        <f>IF(D60=0,"",E60/D60*100-100)</f>
        <v>0</v>
      </c>
      <c r="H60" s="140"/>
    </row>
    <row r="61" spans="1:10" ht="15.75">
      <c r="A61" s="14" t="s">
        <v>86</v>
      </c>
      <c r="B61" s="42" t="s">
        <v>87</v>
      </c>
      <c r="C61" s="38" t="s">
        <v>36</v>
      </c>
      <c r="D61" s="116">
        <v>1629.38</v>
      </c>
      <c r="E61" s="116">
        <f>2386.07-632.88</f>
        <v>1753.19</v>
      </c>
      <c r="F61" s="48">
        <f t="shared" si="5"/>
        <v>123.80999999999995</v>
      </c>
      <c r="G61" s="49">
        <f t="shared" si="4"/>
        <v>7.5985957848997714</v>
      </c>
      <c r="H61" s="139"/>
      <c r="J61" s="101"/>
    </row>
    <row r="62" spans="1:10" ht="16.5" customHeight="1">
      <c r="A62" s="14" t="s">
        <v>88</v>
      </c>
      <c r="B62" s="42" t="s">
        <v>83</v>
      </c>
      <c r="C62" s="38" t="s">
        <v>77</v>
      </c>
      <c r="D62" s="116">
        <v>18600.22</v>
      </c>
      <c r="E62" s="116">
        <v>18076.259999999998</v>
      </c>
      <c r="F62" s="48">
        <f t="shared" si="5"/>
        <v>-523.96000000000276</v>
      </c>
      <c r="G62" s="49">
        <f t="shared" si="4"/>
        <v>-2.8169559284782792</v>
      </c>
      <c r="H62" s="139"/>
    </row>
    <row r="63" spans="1:10" ht="15.75">
      <c r="A63" s="14" t="s">
        <v>89</v>
      </c>
      <c r="B63" s="42" t="s">
        <v>85</v>
      </c>
      <c r="C63" s="38" t="s">
        <v>80</v>
      </c>
      <c r="D63" s="116">
        <v>7.3</v>
      </c>
      <c r="E63" s="116">
        <f>13-2</f>
        <v>11</v>
      </c>
      <c r="F63" s="48">
        <f t="shared" si="5"/>
        <v>3.7</v>
      </c>
      <c r="G63" s="49">
        <f t="shared" si="4"/>
        <v>50.684931506849324</v>
      </c>
      <c r="H63" s="140"/>
    </row>
    <row r="64" spans="1:10" ht="15.75">
      <c r="A64" s="14" t="s">
        <v>90</v>
      </c>
      <c r="B64" s="42" t="s">
        <v>91</v>
      </c>
      <c r="C64" s="38" t="s">
        <v>36</v>
      </c>
      <c r="D64" s="116">
        <v>1411.79</v>
      </c>
      <c r="E64" s="116">
        <v>3050.13</v>
      </c>
      <c r="F64" s="48">
        <f t="shared" si="5"/>
        <v>1638.3400000000001</v>
      </c>
      <c r="G64" s="49">
        <f t="shared" si="4"/>
        <v>116.04700415784217</v>
      </c>
      <c r="H64" s="139"/>
      <c r="J64" s="101"/>
    </row>
    <row r="65" spans="1:9" ht="17.25" customHeight="1">
      <c r="A65" s="14" t="s">
        <v>92</v>
      </c>
      <c r="B65" s="42" t="s">
        <v>83</v>
      </c>
      <c r="C65" s="38" t="s">
        <v>77</v>
      </c>
      <c r="D65" s="116">
        <v>24768.32</v>
      </c>
      <c r="E65" s="116">
        <v>16945.18</v>
      </c>
      <c r="F65" s="48">
        <f t="shared" si="5"/>
        <v>-7823.1399999999994</v>
      </c>
      <c r="G65" s="49">
        <f t="shared" si="4"/>
        <v>-31.585266986214648</v>
      </c>
      <c r="H65" s="139"/>
    </row>
    <row r="66" spans="1:9" ht="15.75">
      <c r="A66" s="14" t="s">
        <v>93</v>
      </c>
      <c r="B66" s="42" t="s">
        <v>85</v>
      </c>
      <c r="C66" s="38" t="s">
        <v>80</v>
      </c>
      <c r="D66" s="116">
        <v>4.75</v>
      </c>
      <c r="E66" s="116">
        <v>15</v>
      </c>
      <c r="F66" s="48">
        <f t="shared" si="5"/>
        <v>10.25</v>
      </c>
      <c r="G66" s="49">
        <f t="shared" si="4"/>
        <v>215.78947368421052</v>
      </c>
      <c r="H66" s="139"/>
    </row>
    <row r="67" spans="1:9" ht="15.75">
      <c r="A67" s="14" t="s">
        <v>90</v>
      </c>
      <c r="B67" s="42" t="s">
        <v>94</v>
      </c>
      <c r="C67" s="38" t="s">
        <v>36</v>
      </c>
      <c r="D67" s="116">
        <v>0</v>
      </c>
      <c r="E67" s="116">
        <v>0</v>
      </c>
      <c r="F67" s="48" t="str">
        <f t="shared" si="5"/>
        <v/>
      </c>
      <c r="G67" s="49" t="str">
        <f t="shared" si="4"/>
        <v/>
      </c>
      <c r="H67" s="139"/>
    </row>
    <row r="68" spans="1:9" ht="15.75">
      <c r="A68" s="14" t="s">
        <v>92</v>
      </c>
      <c r="B68" s="42" t="s">
        <v>83</v>
      </c>
      <c r="C68" s="38" t="s">
        <v>77</v>
      </c>
      <c r="D68" s="116">
        <v>0</v>
      </c>
      <c r="E68" s="116">
        <v>0</v>
      </c>
      <c r="F68" s="48" t="str">
        <f t="shared" si="5"/>
        <v/>
      </c>
      <c r="G68" s="49" t="str">
        <f t="shared" si="4"/>
        <v/>
      </c>
      <c r="H68" s="139"/>
    </row>
    <row r="69" spans="1:9" ht="15.75">
      <c r="A69" s="14" t="s">
        <v>93</v>
      </c>
      <c r="B69" s="42" t="s">
        <v>85</v>
      </c>
      <c r="C69" s="38" t="s">
        <v>80</v>
      </c>
      <c r="D69" s="116">
        <v>0</v>
      </c>
      <c r="E69" s="116">
        <v>0</v>
      </c>
      <c r="F69" s="48" t="str">
        <f t="shared" si="5"/>
        <v/>
      </c>
      <c r="G69" s="49" t="str">
        <f t="shared" si="4"/>
        <v/>
      </c>
      <c r="H69" s="139"/>
    </row>
    <row r="70" spans="1:9" ht="45" customHeight="1">
      <c r="A70" s="9">
        <v>4</v>
      </c>
      <c r="B70" s="10" t="s">
        <v>95</v>
      </c>
      <c r="C70" s="38" t="s">
        <v>36</v>
      </c>
      <c r="D70" s="116">
        <v>0</v>
      </c>
      <c r="E70" s="116">
        <v>1895.59</v>
      </c>
      <c r="F70" s="48">
        <v>1895.59</v>
      </c>
      <c r="G70" s="49" t="str">
        <f t="shared" si="4"/>
        <v/>
      </c>
      <c r="H70" s="140" t="s">
        <v>299</v>
      </c>
    </row>
    <row r="71" spans="1:9" ht="30.75" customHeight="1">
      <c r="A71" s="61">
        <v>5</v>
      </c>
      <c r="B71" s="10" t="s">
        <v>96</v>
      </c>
      <c r="C71" s="38" t="s">
        <v>36</v>
      </c>
      <c r="D71" s="12">
        <f>SUM(D72:D77)</f>
        <v>0</v>
      </c>
      <c r="E71" s="12">
        <f>SUM(E72:E77)</f>
        <v>786.54</v>
      </c>
      <c r="F71" s="48">
        <v>786.54</v>
      </c>
      <c r="G71" s="49" t="str">
        <f t="shared" si="4"/>
        <v/>
      </c>
      <c r="H71" s="16"/>
      <c r="I71" s="134"/>
    </row>
    <row r="72" spans="1:9" ht="45">
      <c r="A72" s="14" t="s">
        <v>97</v>
      </c>
      <c r="B72" s="42" t="s">
        <v>98</v>
      </c>
      <c r="C72" s="38" t="s">
        <v>36</v>
      </c>
      <c r="D72" s="118">
        <v>0</v>
      </c>
      <c r="E72" s="119">
        <v>151.94</v>
      </c>
      <c r="F72" s="48" t="str">
        <f t="shared" si="5"/>
        <v/>
      </c>
      <c r="G72" s="49" t="str">
        <f t="shared" si="4"/>
        <v/>
      </c>
      <c r="H72" s="140" t="s">
        <v>299</v>
      </c>
    </row>
    <row r="73" spans="1:9" ht="15.75">
      <c r="A73" s="14" t="s">
        <v>99</v>
      </c>
      <c r="B73" s="42" t="s">
        <v>100</v>
      </c>
      <c r="C73" s="38" t="s">
        <v>36</v>
      </c>
      <c r="D73" s="118">
        <v>0</v>
      </c>
      <c r="E73" s="118"/>
      <c r="F73" s="48" t="str">
        <f t="shared" si="5"/>
        <v/>
      </c>
      <c r="G73" s="49" t="str">
        <f t="shared" si="4"/>
        <v/>
      </c>
      <c r="H73" s="5"/>
    </row>
    <row r="74" spans="1:9" ht="15.75">
      <c r="A74" s="14" t="s">
        <v>101</v>
      </c>
      <c r="B74" s="42" t="s">
        <v>102</v>
      </c>
      <c r="C74" s="38" t="s">
        <v>36</v>
      </c>
      <c r="D74" s="118">
        <v>0</v>
      </c>
      <c r="E74" s="118"/>
      <c r="F74" s="48" t="str">
        <f t="shared" si="5"/>
        <v/>
      </c>
      <c r="G74" s="49" t="str">
        <f t="shared" si="4"/>
        <v/>
      </c>
      <c r="H74" s="5"/>
    </row>
    <row r="75" spans="1:9" ht="45">
      <c r="A75" s="14" t="s">
        <v>103</v>
      </c>
      <c r="B75" s="42" t="s">
        <v>104</v>
      </c>
      <c r="C75" s="38" t="s">
        <v>36</v>
      </c>
      <c r="D75" s="118">
        <v>0</v>
      </c>
      <c r="E75" s="118">
        <v>312.8</v>
      </c>
      <c r="F75" s="48" t="str">
        <f t="shared" si="5"/>
        <v/>
      </c>
      <c r="G75" s="49" t="str">
        <f t="shared" si="4"/>
        <v/>
      </c>
      <c r="H75" s="140" t="s">
        <v>299</v>
      </c>
    </row>
    <row r="76" spans="1:9" ht="30" customHeight="1">
      <c r="A76" s="14" t="s">
        <v>105</v>
      </c>
      <c r="B76" s="62" t="s">
        <v>106</v>
      </c>
      <c r="C76" s="38" t="s">
        <v>36</v>
      </c>
      <c r="D76" s="118">
        <v>0</v>
      </c>
      <c r="E76" s="118"/>
      <c r="F76" s="48" t="str">
        <f t="shared" si="5"/>
        <v/>
      </c>
      <c r="G76" s="49" t="str">
        <f t="shared" si="4"/>
        <v/>
      </c>
      <c r="H76" s="5"/>
    </row>
    <row r="77" spans="1:9" ht="45">
      <c r="A77" s="14" t="s">
        <v>107</v>
      </c>
      <c r="B77" s="63" t="s">
        <v>272</v>
      </c>
      <c r="C77" s="38" t="s">
        <v>36</v>
      </c>
      <c r="D77" s="119">
        <v>0</v>
      </c>
      <c r="E77" s="119">
        <v>321.8</v>
      </c>
      <c r="F77" s="48" t="str">
        <f t="shared" si="5"/>
        <v/>
      </c>
      <c r="G77" s="49" t="str">
        <f t="shared" si="4"/>
        <v/>
      </c>
      <c r="H77" s="140" t="s">
        <v>299</v>
      </c>
    </row>
    <row r="78" spans="1:9" ht="45">
      <c r="A78" s="9" t="s">
        <v>108</v>
      </c>
      <c r="B78" s="10" t="s">
        <v>109</v>
      </c>
      <c r="C78" s="38" t="s">
        <v>36</v>
      </c>
      <c r="D78" s="118">
        <v>0</v>
      </c>
      <c r="E78" s="118">
        <v>1.4</v>
      </c>
      <c r="F78" s="48">
        <v>1.4</v>
      </c>
      <c r="G78" s="49" t="str">
        <f t="shared" si="4"/>
        <v/>
      </c>
      <c r="H78" s="140" t="s">
        <v>299</v>
      </c>
    </row>
    <row r="79" spans="1:9" ht="45">
      <c r="A79" s="9" t="s">
        <v>110</v>
      </c>
      <c r="B79" s="10" t="s">
        <v>111</v>
      </c>
      <c r="C79" s="38" t="s">
        <v>36</v>
      </c>
      <c r="D79" s="118">
        <v>0</v>
      </c>
      <c r="E79" s="118">
        <v>26.8</v>
      </c>
      <c r="F79" s="48">
        <v>26.8</v>
      </c>
      <c r="G79" s="49" t="str">
        <f t="shared" si="4"/>
        <v/>
      </c>
      <c r="H79" s="140" t="s">
        <v>299</v>
      </c>
    </row>
    <row r="80" spans="1:9" ht="15.75">
      <c r="A80" s="9" t="s">
        <v>112</v>
      </c>
      <c r="B80" s="10" t="s">
        <v>113</v>
      </c>
      <c r="C80" s="38" t="s">
        <v>36</v>
      </c>
      <c r="D80" s="48">
        <f>SUM(D81:D82)</f>
        <v>78.739999999999995</v>
      </c>
      <c r="E80" s="48">
        <f>SUM(E81:E82)</f>
        <v>326.83600000000001</v>
      </c>
      <c r="F80" s="48">
        <f t="shared" si="5"/>
        <v>248.096</v>
      </c>
      <c r="G80" s="49">
        <f t="shared" si="4"/>
        <v>315.08255016510037</v>
      </c>
      <c r="H80" s="5"/>
    </row>
    <row r="81" spans="1:9" ht="15.75">
      <c r="A81" s="14" t="s">
        <v>114</v>
      </c>
      <c r="B81" s="42" t="s">
        <v>115</v>
      </c>
      <c r="C81" s="38" t="s">
        <v>36</v>
      </c>
      <c r="D81" s="118">
        <v>78.739999999999995</v>
      </c>
      <c r="E81" s="118">
        <f>326.836</f>
        <v>326.83600000000001</v>
      </c>
      <c r="F81" s="48">
        <f t="shared" si="5"/>
        <v>248.096</v>
      </c>
      <c r="G81" s="49">
        <f t="shared" si="4"/>
        <v>315.08255016510037</v>
      </c>
      <c r="H81" s="5"/>
      <c r="I81" s="134"/>
    </row>
    <row r="82" spans="1:9" ht="15.75">
      <c r="A82" s="14" t="s">
        <v>116</v>
      </c>
      <c r="B82" s="64" t="s">
        <v>117</v>
      </c>
      <c r="C82" s="38" t="s">
        <v>36</v>
      </c>
      <c r="D82" s="119">
        <v>0</v>
      </c>
      <c r="E82" s="119"/>
      <c r="F82" s="48" t="str">
        <f t="shared" si="5"/>
        <v/>
      </c>
      <c r="G82" s="49" t="str">
        <f t="shared" si="4"/>
        <v/>
      </c>
      <c r="H82" s="5"/>
    </row>
    <row r="83" spans="1:9" ht="15.75">
      <c r="A83" s="9" t="s">
        <v>118</v>
      </c>
      <c r="B83" s="65" t="s">
        <v>119</v>
      </c>
      <c r="C83" s="66" t="s">
        <v>36</v>
      </c>
      <c r="D83" s="67">
        <f>D46+D52+D53+D70+D71+D78+D79+D80</f>
        <v>13753.41</v>
      </c>
      <c r="E83" s="67">
        <f>E46+E52+E53+E70+E71+E78+E79+E80</f>
        <v>21677.211120000004</v>
      </c>
      <c r="F83" s="68">
        <f t="shared" si="5"/>
        <v>7923.8011200000037</v>
      </c>
      <c r="G83" s="49">
        <f t="shared" si="4"/>
        <v>57.613356396704546</v>
      </c>
      <c r="H83" s="5"/>
    </row>
    <row r="84" spans="1:9" ht="15.75">
      <c r="B84" s="7" t="s">
        <v>120</v>
      </c>
      <c r="C84" s="8"/>
      <c r="D84" s="8"/>
      <c r="E84" s="8"/>
      <c r="F84" s="8"/>
      <c r="G84" s="8"/>
      <c r="H84" s="5"/>
    </row>
    <row r="85" spans="1:9" ht="30.75" customHeight="1">
      <c r="A85" s="9" t="s">
        <v>57</v>
      </c>
      <c r="B85" s="53" t="s">
        <v>121</v>
      </c>
      <c r="C85" s="38" t="s">
        <v>36</v>
      </c>
      <c r="D85" s="118"/>
      <c r="E85" s="118"/>
      <c r="F85" s="69" t="str">
        <f t="shared" ref="F85:F102" si="6">IF(D85=0,"",E85-D85)</f>
        <v/>
      </c>
      <c r="G85" s="70" t="str">
        <f t="shared" si="4"/>
        <v/>
      </c>
      <c r="H85" s="5"/>
    </row>
    <row r="86" spans="1:9" ht="45">
      <c r="A86" s="9" t="s">
        <v>59</v>
      </c>
      <c r="B86" s="65" t="s">
        <v>122</v>
      </c>
      <c r="C86" s="38" t="s">
        <v>36</v>
      </c>
      <c r="D86" s="118"/>
      <c r="E86" s="119">
        <v>220.13900000000001</v>
      </c>
      <c r="F86" s="69">
        <v>220.14</v>
      </c>
      <c r="G86" s="70" t="str">
        <f t="shared" si="4"/>
        <v/>
      </c>
      <c r="H86" s="140" t="s">
        <v>299</v>
      </c>
    </row>
    <row r="87" spans="1:9" ht="15.75">
      <c r="A87" s="9" t="s">
        <v>123</v>
      </c>
      <c r="B87" s="65" t="s">
        <v>124</v>
      </c>
      <c r="C87" s="38"/>
      <c r="D87" s="118"/>
      <c r="E87" s="118"/>
      <c r="F87" s="69" t="str">
        <f t="shared" si="6"/>
        <v/>
      </c>
      <c r="G87" s="70" t="str">
        <f t="shared" si="4"/>
        <v/>
      </c>
      <c r="H87" s="5"/>
    </row>
    <row r="88" spans="1:9" ht="15.75">
      <c r="A88" s="9" t="s">
        <v>125</v>
      </c>
      <c r="B88" s="65" t="s">
        <v>126</v>
      </c>
      <c r="C88" s="38" t="s">
        <v>36</v>
      </c>
      <c r="D88" s="118"/>
      <c r="E88" s="118"/>
      <c r="F88" s="69" t="str">
        <f t="shared" si="6"/>
        <v/>
      </c>
      <c r="G88" s="70" t="str">
        <f t="shared" si="4"/>
        <v/>
      </c>
      <c r="H88" s="5"/>
    </row>
    <row r="89" spans="1:9" ht="31.5">
      <c r="A89" s="9" t="s">
        <v>127</v>
      </c>
      <c r="B89" s="53" t="s">
        <v>128</v>
      </c>
      <c r="C89" s="38" t="s">
        <v>36</v>
      </c>
      <c r="D89" s="71">
        <f>D90+D91+D92+D93+D94+D95</f>
        <v>0</v>
      </c>
      <c r="E89" s="71">
        <f>E90+E91+E92+E93+E94+E95</f>
        <v>506.7</v>
      </c>
      <c r="F89" s="48">
        <v>506.7</v>
      </c>
      <c r="G89" s="49" t="str">
        <f t="shared" si="4"/>
        <v/>
      </c>
      <c r="H89" s="5"/>
    </row>
    <row r="90" spans="1:9" ht="63">
      <c r="A90" s="14" t="s">
        <v>129</v>
      </c>
      <c r="B90" s="72" t="s">
        <v>130</v>
      </c>
      <c r="C90" s="38" t="s">
        <v>36</v>
      </c>
      <c r="D90" s="119"/>
      <c r="E90" s="119">
        <v>506.7</v>
      </c>
      <c r="F90" s="48" t="str">
        <f t="shared" si="6"/>
        <v/>
      </c>
      <c r="G90" s="49" t="str">
        <f t="shared" si="4"/>
        <v/>
      </c>
      <c r="H90" s="140" t="s">
        <v>299</v>
      </c>
    </row>
    <row r="91" spans="1:9" ht="15.75">
      <c r="A91" s="14" t="s">
        <v>131</v>
      </c>
      <c r="B91" s="52" t="s">
        <v>132</v>
      </c>
      <c r="C91" s="38" t="s">
        <v>36</v>
      </c>
      <c r="D91" s="119"/>
      <c r="E91" s="119"/>
      <c r="F91" s="48" t="str">
        <f t="shared" si="6"/>
        <v/>
      </c>
      <c r="G91" s="49" t="str">
        <f t="shared" si="4"/>
        <v/>
      </c>
      <c r="H91" s="16"/>
    </row>
    <row r="92" spans="1:9" ht="15.75">
      <c r="A92" s="14" t="s">
        <v>133</v>
      </c>
      <c r="B92" s="52" t="s">
        <v>134</v>
      </c>
      <c r="C92" s="38" t="s">
        <v>36</v>
      </c>
      <c r="D92" s="118"/>
      <c r="E92" s="119"/>
      <c r="F92" s="69" t="str">
        <f t="shared" si="6"/>
        <v/>
      </c>
      <c r="G92" s="70" t="str">
        <f t="shared" si="4"/>
        <v/>
      </c>
      <c r="H92" s="16"/>
    </row>
    <row r="93" spans="1:9" ht="15.75">
      <c r="A93" s="14" t="s">
        <v>135</v>
      </c>
      <c r="B93" s="52" t="s">
        <v>136</v>
      </c>
      <c r="C93" s="38" t="s">
        <v>36</v>
      </c>
      <c r="D93" s="118"/>
      <c r="E93" s="118"/>
      <c r="F93" s="69" t="str">
        <f t="shared" si="6"/>
        <v/>
      </c>
      <c r="G93" s="70" t="str">
        <f t="shared" si="4"/>
        <v/>
      </c>
      <c r="H93" s="5"/>
    </row>
    <row r="94" spans="1:9" ht="15.75">
      <c r="A94" s="14" t="s">
        <v>137</v>
      </c>
      <c r="B94" s="52" t="s">
        <v>138</v>
      </c>
      <c r="C94" s="38" t="s">
        <v>36</v>
      </c>
      <c r="D94" s="118"/>
      <c r="E94" s="118"/>
      <c r="F94" s="69" t="str">
        <f t="shared" si="6"/>
        <v/>
      </c>
      <c r="G94" s="70" t="str">
        <f t="shared" si="4"/>
        <v/>
      </c>
      <c r="H94" s="5"/>
    </row>
    <row r="95" spans="1:9" ht="15.75">
      <c r="A95" s="14" t="s">
        <v>139</v>
      </c>
      <c r="B95" s="52" t="s">
        <v>140</v>
      </c>
      <c r="C95" s="38" t="s">
        <v>36</v>
      </c>
      <c r="D95" s="118"/>
      <c r="E95" s="118"/>
      <c r="F95" s="69" t="str">
        <f t="shared" si="6"/>
        <v/>
      </c>
      <c r="G95" s="70" t="str">
        <f t="shared" si="4"/>
        <v/>
      </c>
      <c r="H95" s="5"/>
    </row>
    <row r="96" spans="1:9" ht="15.75">
      <c r="A96" s="9" t="s">
        <v>141</v>
      </c>
      <c r="B96" s="65" t="s">
        <v>142</v>
      </c>
      <c r="C96" s="38" t="s">
        <v>36</v>
      </c>
      <c r="D96" s="119">
        <v>3896.74</v>
      </c>
      <c r="E96" s="119">
        <v>4834.17</v>
      </c>
      <c r="F96" s="48">
        <f t="shared" si="6"/>
        <v>937.43000000000029</v>
      </c>
      <c r="G96" s="70">
        <f t="shared" si="4"/>
        <v>24.056775663759964</v>
      </c>
      <c r="H96" s="16"/>
    </row>
    <row r="97" spans="1:16" ht="15.75">
      <c r="A97" s="14"/>
      <c r="B97" s="73" t="s">
        <v>143</v>
      </c>
      <c r="C97" s="38" t="s">
        <v>13</v>
      </c>
      <c r="D97" s="44">
        <f>IF(D96=0,"",D96/D53)</f>
        <v>0.30200006045054251</v>
      </c>
      <c r="E97" s="44">
        <f>IF(E96=0,"",E96/E53)</f>
        <v>0.3295909643162489</v>
      </c>
      <c r="F97" s="44"/>
      <c r="G97" s="70"/>
      <c r="H97" s="5"/>
    </row>
    <row r="98" spans="1:16" ht="15.75">
      <c r="A98" s="9" t="s">
        <v>144</v>
      </c>
      <c r="B98" s="65" t="s">
        <v>145</v>
      </c>
      <c r="C98" s="38" t="s">
        <v>36</v>
      </c>
      <c r="D98" s="118"/>
      <c r="E98" s="118"/>
      <c r="F98" s="69" t="str">
        <f t="shared" si="6"/>
        <v/>
      </c>
      <c r="G98" s="70" t="str">
        <f t="shared" si="4"/>
        <v/>
      </c>
      <c r="H98" s="5"/>
    </row>
    <row r="99" spans="1:16" ht="20.25" customHeight="1">
      <c r="A99" s="9" t="s">
        <v>146</v>
      </c>
      <c r="B99" s="53" t="s">
        <v>147</v>
      </c>
      <c r="C99" s="38" t="s">
        <v>36</v>
      </c>
      <c r="D99" s="118"/>
      <c r="E99" s="119">
        <v>11295.295</v>
      </c>
      <c r="F99" s="48">
        <v>11295.3</v>
      </c>
      <c r="G99" s="49" t="str">
        <f t="shared" si="4"/>
        <v/>
      </c>
      <c r="H99" s="16" t="s">
        <v>302</v>
      </c>
    </row>
    <row r="100" spans="1:16" ht="31.5">
      <c r="A100" s="9" t="s">
        <v>148</v>
      </c>
      <c r="B100" s="53" t="s">
        <v>149</v>
      </c>
      <c r="C100" s="38" t="s">
        <v>36</v>
      </c>
      <c r="D100" s="118"/>
      <c r="E100" s="118"/>
      <c r="F100" s="69" t="str">
        <f t="shared" si="6"/>
        <v/>
      </c>
      <c r="G100" s="70" t="str">
        <f t="shared" si="4"/>
        <v/>
      </c>
      <c r="H100" s="5"/>
    </row>
    <row r="101" spans="1:16" ht="26.25" customHeight="1">
      <c r="A101" s="9" t="s">
        <v>150</v>
      </c>
      <c r="B101" s="65" t="s">
        <v>151</v>
      </c>
      <c r="C101" s="38" t="s">
        <v>36</v>
      </c>
      <c r="D101" s="119">
        <v>396.48</v>
      </c>
      <c r="E101" s="119">
        <v>620.48</v>
      </c>
      <c r="F101" s="69">
        <f t="shared" si="6"/>
        <v>224</v>
      </c>
      <c r="G101" s="70">
        <f t="shared" si="4"/>
        <v>56.497175141242934</v>
      </c>
      <c r="H101" s="144" t="s">
        <v>303</v>
      </c>
    </row>
    <row r="102" spans="1:16" ht="20.25" customHeight="1">
      <c r="A102" s="9" t="s">
        <v>152</v>
      </c>
      <c r="B102" s="65" t="s">
        <v>153</v>
      </c>
      <c r="C102" s="66" t="s">
        <v>36</v>
      </c>
      <c r="D102" s="74">
        <f>D85+D86+F824+D89+D96+D98+D99+D100+D101</f>
        <v>4293.2199999999993</v>
      </c>
      <c r="E102" s="74">
        <f>E85+E86+G824+E89+E96+E98+E99+E100+E101</f>
        <v>17476.784</v>
      </c>
      <c r="F102" s="75">
        <f t="shared" si="6"/>
        <v>13183.564</v>
      </c>
      <c r="G102" s="49">
        <f t="shared" si="4"/>
        <v>307.07869617676249</v>
      </c>
      <c r="H102" s="5"/>
    </row>
    <row r="103" spans="1:16" ht="18.75" customHeight="1">
      <c r="B103" s="76" t="s">
        <v>154</v>
      </c>
      <c r="C103" s="77"/>
      <c r="D103" s="77"/>
      <c r="E103" s="77"/>
      <c r="F103" s="77"/>
      <c r="G103" s="77"/>
      <c r="H103" s="16"/>
    </row>
    <row r="104" spans="1:16" ht="66" customHeight="1">
      <c r="A104" s="9" t="s">
        <v>155</v>
      </c>
      <c r="B104" s="65" t="s">
        <v>156</v>
      </c>
      <c r="C104" s="38" t="s">
        <v>36</v>
      </c>
      <c r="D104" s="71">
        <f>D105+D109+D113+D116</f>
        <v>17544.96</v>
      </c>
      <c r="E104" s="71">
        <f>E105+E109+E113+E116</f>
        <v>25383.636160000002</v>
      </c>
      <c r="F104" s="12">
        <f t="shared" ref="F104:F159" si="7">IF(D104=0,"",E104-D104)</f>
        <v>7838.6761600000027</v>
      </c>
      <c r="G104" s="49">
        <f t="shared" si="4"/>
        <v>44.677651929670986</v>
      </c>
      <c r="H104" s="142" t="s">
        <v>306</v>
      </c>
    </row>
    <row r="105" spans="1:16" ht="15.75">
      <c r="A105" s="14" t="s">
        <v>157</v>
      </c>
      <c r="B105" s="52" t="s">
        <v>158</v>
      </c>
      <c r="C105" s="38" t="s">
        <v>36</v>
      </c>
      <c r="D105" s="116"/>
      <c r="E105" s="116"/>
      <c r="F105" s="12" t="str">
        <f t="shared" si="7"/>
        <v/>
      </c>
      <c r="G105" s="49" t="str">
        <f t="shared" si="4"/>
        <v/>
      </c>
      <c r="H105" s="5"/>
    </row>
    <row r="106" spans="1:16" ht="18.75" customHeight="1">
      <c r="A106" s="14" t="s">
        <v>159</v>
      </c>
      <c r="B106" s="52" t="s">
        <v>160</v>
      </c>
      <c r="C106" s="38" t="s">
        <v>161</v>
      </c>
      <c r="D106" s="116"/>
      <c r="E106" s="116"/>
      <c r="F106" s="12" t="str">
        <f t="shared" si="7"/>
        <v/>
      </c>
      <c r="G106" s="49" t="str">
        <f t="shared" si="4"/>
        <v/>
      </c>
      <c r="H106" s="5"/>
    </row>
    <row r="107" spans="1:16" ht="30.75" customHeight="1">
      <c r="A107" s="14" t="s">
        <v>162</v>
      </c>
      <c r="B107" s="52" t="s">
        <v>163</v>
      </c>
      <c r="C107" s="38" t="s">
        <v>164</v>
      </c>
      <c r="D107" s="116"/>
      <c r="E107" s="116"/>
      <c r="F107" s="12" t="str">
        <f t="shared" si="7"/>
        <v/>
      </c>
      <c r="G107" s="49" t="str">
        <f t="shared" si="4"/>
        <v/>
      </c>
      <c r="H107" s="16"/>
    </row>
    <row r="108" spans="1:16" ht="27" customHeight="1">
      <c r="A108" s="14"/>
      <c r="B108" s="52" t="s">
        <v>165</v>
      </c>
      <c r="C108" s="38" t="s">
        <v>164</v>
      </c>
      <c r="D108" s="116"/>
      <c r="E108" s="116"/>
      <c r="F108" s="12" t="str">
        <f t="shared" si="7"/>
        <v/>
      </c>
      <c r="G108" s="49" t="str">
        <f t="shared" si="4"/>
        <v/>
      </c>
      <c r="H108" s="5"/>
    </row>
    <row r="109" spans="1:16" ht="15.75">
      <c r="A109" s="14" t="s">
        <v>166</v>
      </c>
      <c r="B109" s="52" t="s">
        <v>28</v>
      </c>
      <c r="C109" s="38" t="s">
        <v>36</v>
      </c>
      <c r="D109" s="116">
        <v>17544.96</v>
      </c>
      <c r="E109" s="116">
        <f>K109+J109</f>
        <v>25383.636160000002</v>
      </c>
      <c r="F109" s="12">
        <f t="shared" si="7"/>
        <v>7838.6761600000027</v>
      </c>
      <c r="G109" s="49">
        <f t="shared" si="4"/>
        <v>44.677651929670986</v>
      </c>
      <c r="H109" s="5"/>
      <c r="I109" s="2" t="s">
        <v>286</v>
      </c>
      <c r="J109" s="136">
        <v>22547.17008</v>
      </c>
      <c r="K109" s="135">
        <v>2836.4660800000001</v>
      </c>
      <c r="L109" s="2">
        <v>563.07759999999996</v>
      </c>
      <c r="M109" s="2">
        <v>884</v>
      </c>
      <c r="N109" s="2">
        <v>840.67200000000003</v>
      </c>
      <c r="O109" s="2">
        <v>426.57249999999999</v>
      </c>
      <c r="P109" s="2">
        <v>122.14375</v>
      </c>
    </row>
    <row r="110" spans="1:16" ht="15.75">
      <c r="A110" s="14" t="s">
        <v>167</v>
      </c>
      <c r="B110" s="52" t="s">
        <v>160</v>
      </c>
      <c r="C110" s="38" t="s">
        <v>168</v>
      </c>
      <c r="D110" s="116">
        <v>7465.94</v>
      </c>
      <c r="E110" s="116">
        <v>9841.7999999999993</v>
      </c>
      <c r="F110" s="12">
        <f t="shared" si="7"/>
        <v>2375.8599999999997</v>
      </c>
      <c r="G110" s="49">
        <f t="shared" ref="G110:G159" si="8">IF(D110=0,"",E110/D110*100-100)</f>
        <v>31.822650597245627</v>
      </c>
      <c r="H110" s="5"/>
      <c r="J110" s="136" t="s">
        <v>287</v>
      </c>
      <c r="K110" s="136" t="s">
        <v>288</v>
      </c>
      <c r="L110" s="2" t="s">
        <v>291</v>
      </c>
      <c r="M110" s="2" t="s">
        <v>290</v>
      </c>
      <c r="N110" s="2" t="s">
        <v>289</v>
      </c>
      <c r="O110" s="2" t="s">
        <v>293</v>
      </c>
      <c r="P110" s="137" t="s">
        <v>292</v>
      </c>
    </row>
    <row r="111" spans="1:16" ht="15.75">
      <c r="A111" s="14" t="s">
        <v>169</v>
      </c>
      <c r="B111" s="52" t="s">
        <v>163</v>
      </c>
      <c r="C111" s="38" t="s">
        <v>170</v>
      </c>
      <c r="D111" s="116">
        <f>D109/D110*1000</f>
        <v>2350.0001339416067</v>
      </c>
      <c r="E111" s="116">
        <f>E109/E110*1000</f>
        <v>2579.1660224755638</v>
      </c>
      <c r="F111" s="12">
        <f t="shared" si="7"/>
        <v>229.16588853395706</v>
      </c>
      <c r="G111" s="49">
        <f t="shared" si="8"/>
        <v>9.7517393818008742</v>
      </c>
      <c r="H111" s="5"/>
      <c r="L111" s="2" t="s">
        <v>294</v>
      </c>
    </row>
    <row r="112" spans="1:16" ht="15.75">
      <c r="A112" s="14"/>
      <c r="B112" s="52" t="s">
        <v>171</v>
      </c>
      <c r="C112" s="38" t="s">
        <v>170</v>
      </c>
      <c r="D112" s="116">
        <v>2350</v>
      </c>
      <c r="E112" s="116">
        <v>2348.1999999999998</v>
      </c>
      <c r="F112" s="12">
        <f t="shared" si="7"/>
        <v>-1.8000000000001819</v>
      </c>
      <c r="G112" s="49">
        <f t="shared" si="8"/>
        <v>-7.6595744680858502E-2</v>
      </c>
      <c r="H112" s="5"/>
    </row>
    <row r="113" spans="1:13" ht="15.75">
      <c r="A113" s="14" t="s">
        <v>172</v>
      </c>
      <c r="B113" s="52" t="s">
        <v>173</v>
      </c>
      <c r="C113" s="38" t="s">
        <v>36</v>
      </c>
      <c r="D113" s="116"/>
      <c r="E113" s="116"/>
      <c r="F113" s="12" t="str">
        <f t="shared" si="7"/>
        <v/>
      </c>
      <c r="G113" s="49" t="str">
        <f t="shared" si="8"/>
        <v/>
      </c>
      <c r="H113" s="5"/>
      <c r="L113" s="137"/>
      <c r="M113" s="138"/>
    </row>
    <row r="114" spans="1:13" ht="15.75">
      <c r="A114" s="14" t="s">
        <v>174</v>
      </c>
      <c r="B114" s="52" t="s">
        <v>160</v>
      </c>
      <c r="C114" s="38" t="s">
        <v>168</v>
      </c>
      <c r="D114" s="116"/>
      <c r="E114" s="116"/>
      <c r="F114" s="12" t="str">
        <f t="shared" si="7"/>
        <v/>
      </c>
      <c r="G114" s="49" t="str">
        <f t="shared" si="8"/>
        <v/>
      </c>
      <c r="H114" s="5"/>
      <c r="L114" s="137"/>
      <c r="M114" s="138"/>
    </row>
    <row r="115" spans="1:13" ht="15.75">
      <c r="A115" s="14" t="s">
        <v>175</v>
      </c>
      <c r="B115" s="52" t="s">
        <v>163</v>
      </c>
      <c r="C115" s="38" t="s">
        <v>170</v>
      </c>
      <c r="D115" s="116"/>
      <c r="E115" s="116"/>
      <c r="F115" s="12" t="str">
        <f t="shared" si="7"/>
        <v/>
      </c>
      <c r="G115" s="49" t="str">
        <f t="shared" si="8"/>
        <v/>
      </c>
      <c r="H115" s="78"/>
    </row>
    <row r="116" spans="1:13" ht="15.75">
      <c r="A116" s="14" t="s">
        <v>176</v>
      </c>
      <c r="B116" s="52" t="s">
        <v>177</v>
      </c>
      <c r="C116" s="38" t="s">
        <v>36</v>
      </c>
      <c r="D116" s="116"/>
      <c r="E116" s="116"/>
      <c r="F116" s="12" t="str">
        <f t="shared" si="7"/>
        <v/>
      </c>
      <c r="G116" s="49" t="str">
        <f t="shared" si="8"/>
        <v/>
      </c>
      <c r="H116" s="5"/>
    </row>
    <row r="117" spans="1:13" ht="15.75">
      <c r="A117" s="14" t="s">
        <v>178</v>
      </c>
      <c r="B117" s="52" t="s">
        <v>160</v>
      </c>
      <c r="C117" s="38" t="s">
        <v>179</v>
      </c>
      <c r="D117" s="116"/>
      <c r="E117" s="116"/>
      <c r="F117" s="12" t="str">
        <f t="shared" si="7"/>
        <v/>
      </c>
      <c r="G117" s="49" t="str">
        <f t="shared" si="8"/>
        <v/>
      </c>
      <c r="H117" s="5"/>
    </row>
    <row r="118" spans="1:13" ht="15.75">
      <c r="A118" s="14" t="s">
        <v>180</v>
      </c>
      <c r="B118" s="52" t="s">
        <v>163</v>
      </c>
      <c r="C118" s="38" t="s">
        <v>181</v>
      </c>
      <c r="D118" s="116"/>
      <c r="E118" s="116"/>
      <c r="F118" s="12" t="str">
        <f t="shared" si="7"/>
        <v/>
      </c>
      <c r="G118" s="49" t="str">
        <f t="shared" si="8"/>
        <v/>
      </c>
      <c r="H118" s="5"/>
    </row>
    <row r="119" spans="1:13" ht="72">
      <c r="A119" s="9" t="s">
        <v>182</v>
      </c>
      <c r="B119" s="65" t="s">
        <v>183</v>
      </c>
      <c r="C119" s="38" t="s">
        <v>36</v>
      </c>
      <c r="D119" s="116">
        <v>3859.59</v>
      </c>
      <c r="E119" s="116">
        <v>6980.5990000000002</v>
      </c>
      <c r="F119" s="12">
        <f t="shared" si="7"/>
        <v>3121.009</v>
      </c>
      <c r="G119" s="49">
        <f t="shared" si="8"/>
        <v>80.86374459463309</v>
      </c>
      <c r="H119" s="144" t="s">
        <v>301</v>
      </c>
    </row>
    <row r="120" spans="1:13" ht="27.75" customHeight="1">
      <c r="A120" s="14" t="s">
        <v>184</v>
      </c>
      <c r="B120" s="52" t="s">
        <v>185</v>
      </c>
      <c r="C120" s="38" t="s">
        <v>186</v>
      </c>
      <c r="D120" s="116">
        <v>914.59</v>
      </c>
      <c r="E120" s="116">
        <v>1793.32</v>
      </c>
      <c r="F120" s="12">
        <f t="shared" si="7"/>
        <v>878.7299999999999</v>
      </c>
      <c r="G120" s="49">
        <f t="shared" si="8"/>
        <v>96.079117418734086</v>
      </c>
      <c r="H120" s="5"/>
    </row>
    <row r="121" spans="1:13" ht="27" customHeight="1">
      <c r="A121" s="14" t="s">
        <v>187</v>
      </c>
      <c r="B121" s="52" t="s">
        <v>188</v>
      </c>
      <c r="C121" s="38" t="s">
        <v>189</v>
      </c>
      <c r="D121" s="116">
        <v>3.5760000000000001</v>
      </c>
      <c r="E121" s="116">
        <f>E119/E120</f>
        <v>3.8925562643588432</v>
      </c>
      <c r="F121" s="12">
        <f t="shared" si="7"/>
        <v>0.3165562643588431</v>
      </c>
      <c r="G121" s="49">
        <f t="shared" si="8"/>
        <v>8.8522445290504237</v>
      </c>
      <c r="H121" s="16"/>
    </row>
    <row r="122" spans="1:13" ht="19.5" customHeight="1">
      <c r="A122" s="9" t="s">
        <v>190</v>
      </c>
      <c r="B122" s="65" t="s">
        <v>191</v>
      </c>
      <c r="C122" s="38" t="s">
        <v>36</v>
      </c>
      <c r="D122" s="120"/>
      <c r="E122" s="116"/>
      <c r="F122" s="12" t="str">
        <f t="shared" si="7"/>
        <v/>
      </c>
      <c r="G122" s="49" t="str">
        <f t="shared" si="8"/>
        <v/>
      </c>
      <c r="H122" s="5"/>
    </row>
    <row r="123" spans="1:13" ht="19.5" customHeight="1">
      <c r="A123" s="14" t="s">
        <v>192</v>
      </c>
      <c r="B123" s="52" t="s">
        <v>193</v>
      </c>
      <c r="C123" s="38" t="s">
        <v>36</v>
      </c>
      <c r="D123" s="116"/>
      <c r="E123" s="116"/>
      <c r="F123" s="12" t="str">
        <f t="shared" si="7"/>
        <v/>
      </c>
      <c r="G123" s="49" t="str">
        <f t="shared" si="8"/>
        <v/>
      </c>
      <c r="H123" s="5"/>
    </row>
    <row r="124" spans="1:13" ht="19.5" customHeight="1">
      <c r="A124" s="14" t="s">
        <v>194</v>
      </c>
      <c r="B124" s="52" t="s">
        <v>195</v>
      </c>
      <c r="C124" s="38" t="s">
        <v>9</v>
      </c>
      <c r="D124" s="116"/>
      <c r="E124" s="116"/>
      <c r="F124" s="12" t="str">
        <f t="shared" si="7"/>
        <v/>
      </c>
      <c r="G124" s="49" t="str">
        <f t="shared" si="8"/>
        <v/>
      </c>
      <c r="H124" s="5"/>
    </row>
    <row r="125" spans="1:13" ht="19.5" customHeight="1">
      <c r="A125" s="14" t="s">
        <v>196</v>
      </c>
      <c r="B125" s="52" t="s">
        <v>197</v>
      </c>
      <c r="C125" s="38" t="s">
        <v>198</v>
      </c>
      <c r="D125" s="116"/>
      <c r="E125" s="116"/>
      <c r="F125" s="12" t="str">
        <f t="shared" si="7"/>
        <v/>
      </c>
      <c r="G125" s="49" t="str">
        <f t="shared" si="8"/>
        <v/>
      </c>
      <c r="H125" s="5"/>
    </row>
    <row r="126" spans="1:13" ht="19.5" customHeight="1">
      <c r="A126" s="14" t="s">
        <v>199</v>
      </c>
      <c r="B126" s="52" t="s">
        <v>200</v>
      </c>
      <c r="C126" s="38" t="s">
        <v>36</v>
      </c>
      <c r="D126" s="116"/>
      <c r="E126" s="116"/>
      <c r="F126" s="12" t="str">
        <f t="shared" si="7"/>
        <v/>
      </c>
      <c r="G126" s="49" t="str">
        <f t="shared" si="8"/>
        <v/>
      </c>
      <c r="H126" s="5"/>
    </row>
    <row r="127" spans="1:13" ht="19.5" customHeight="1">
      <c r="A127" s="14" t="s">
        <v>201</v>
      </c>
      <c r="B127" s="52" t="s">
        <v>195</v>
      </c>
      <c r="C127" s="38" t="s">
        <v>9</v>
      </c>
      <c r="D127" s="116"/>
      <c r="E127" s="116"/>
      <c r="F127" s="12" t="str">
        <f t="shared" si="7"/>
        <v/>
      </c>
      <c r="G127" s="49" t="str">
        <f t="shared" si="8"/>
        <v/>
      </c>
      <c r="H127" s="5"/>
    </row>
    <row r="128" spans="1:13" ht="19.5" customHeight="1">
      <c r="A128" s="14" t="s">
        <v>202</v>
      </c>
      <c r="B128" s="52" t="s">
        <v>195</v>
      </c>
      <c r="C128" s="38" t="s">
        <v>198</v>
      </c>
      <c r="D128" s="116"/>
      <c r="E128" s="116"/>
      <c r="F128" s="12" t="str">
        <f t="shared" si="7"/>
        <v/>
      </c>
      <c r="G128" s="49" t="str">
        <f t="shared" si="8"/>
        <v/>
      </c>
      <c r="H128" s="5"/>
    </row>
    <row r="129" spans="1:8" ht="19.5" customHeight="1">
      <c r="A129" s="14" t="s">
        <v>203</v>
      </c>
      <c r="B129" s="52" t="s">
        <v>204</v>
      </c>
      <c r="C129" s="38" t="s">
        <v>36</v>
      </c>
      <c r="D129" s="116"/>
      <c r="E129" s="116"/>
      <c r="F129" s="12" t="str">
        <f t="shared" si="7"/>
        <v/>
      </c>
      <c r="G129" s="49" t="str">
        <f t="shared" si="8"/>
        <v/>
      </c>
      <c r="H129" s="5"/>
    </row>
    <row r="130" spans="1:8" ht="19.5" customHeight="1">
      <c r="A130" s="14" t="s">
        <v>205</v>
      </c>
      <c r="B130" s="52" t="s">
        <v>195</v>
      </c>
      <c r="C130" s="38" t="s">
        <v>9</v>
      </c>
      <c r="D130" s="116"/>
      <c r="E130" s="116"/>
      <c r="F130" s="12" t="str">
        <f t="shared" si="7"/>
        <v/>
      </c>
      <c r="G130" s="49" t="str">
        <f t="shared" si="8"/>
        <v/>
      </c>
      <c r="H130" s="5"/>
    </row>
    <row r="131" spans="1:8" ht="19.5" customHeight="1">
      <c r="A131" s="14" t="s">
        <v>206</v>
      </c>
      <c r="B131" s="52" t="s">
        <v>195</v>
      </c>
      <c r="C131" s="38" t="s">
        <v>198</v>
      </c>
      <c r="D131" s="116"/>
      <c r="E131" s="116"/>
      <c r="F131" s="12" t="str">
        <f t="shared" si="7"/>
        <v/>
      </c>
      <c r="G131" s="49" t="str">
        <f t="shared" si="8"/>
        <v/>
      </c>
      <c r="H131" s="5"/>
    </row>
    <row r="132" spans="1:8" ht="19.5" customHeight="1">
      <c r="A132" s="9" t="s">
        <v>207</v>
      </c>
      <c r="B132" s="65" t="s">
        <v>208</v>
      </c>
      <c r="C132" s="38" t="s">
        <v>36</v>
      </c>
      <c r="D132" s="116">
        <v>228.12</v>
      </c>
      <c r="E132" s="116">
        <v>553.84100000000001</v>
      </c>
      <c r="F132" s="12">
        <f t="shared" si="7"/>
        <v>325.721</v>
      </c>
      <c r="G132" s="49">
        <f t="shared" si="8"/>
        <v>142.78493775206033</v>
      </c>
      <c r="H132" s="145" t="s">
        <v>307</v>
      </c>
    </row>
    <row r="133" spans="1:8" ht="19.5" customHeight="1">
      <c r="A133" s="14" t="s">
        <v>209</v>
      </c>
      <c r="B133" s="52" t="s">
        <v>210</v>
      </c>
      <c r="C133" s="79" t="s">
        <v>275</v>
      </c>
      <c r="D133" s="116">
        <v>11.76</v>
      </c>
      <c r="E133" s="116">
        <v>29.31</v>
      </c>
      <c r="F133" s="12">
        <f t="shared" si="7"/>
        <v>17.549999999999997</v>
      </c>
      <c r="G133" s="49">
        <f t="shared" si="8"/>
        <v>149.23469387755102</v>
      </c>
      <c r="H133" s="5"/>
    </row>
    <row r="134" spans="1:8" ht="19.5" customHeight="1">
      <c r="A134" s="14" t="s">
        <v>211</v>
      </c>
      <c r="B134" s="52" t="s">
        <v>212</v>
      </c>
      <c r="C134" s="79" t="s">
        <v>213</v>
      </c>
      <c r="D134" s="116">
        <f>D132/D133</f>
        <v>19.397959183673471</v>
      </c>
      <c r="E134" s="116">
        <f>E132/E133</f>
        <v>18.895974070283181</v>
      </c>
      <c r="F134" s="12">
        <f t="shared" si="7"/>
        <v>-0.50198511339029039</v>
      </c>
      <c r="G134" s="49">
        <f t="shared" si="8"/>
        <v>-2.5878243615070176</v>
      </c>
      <c r="H134" s="16"/>
    </row>
    <row r="135" spans="1:8" ht="19.5" customHeight="1">
      <c r="A135" s="14" t="s">
        <v>214</v>
      </c>
      <c r="B135" s="52" t="s">
        <v>215</v>
      </c>
      <c r="C135" s="79" t="s">
        <v>213</v>
      </c>
      <c r="D135" s="116">
        <v>18.66</v>
      </c>
      <c r="E135" s="116">
        <v>18.66</v>
      </c>
      <c r="F135" s="12">
        <f t="shared" si="7"/>
        <v>0</v>
      </c>
      <c r="G135" s="49">
        <f t="shared" si="8"/>
        <v>0</v>
      </c>
      <c r="H135" s="16"/>
    </row>
    <row r="136" spans="1:8" ht="19.5" customHeight="1">
      <c r="A136" s="14" t="s">
        <v>216</v>
      </c>
      <c r="B136" s="52" t="s">
        <v>217</v>
      </c>
      <c r="C136" s="79" t="s">
        <v>213</v>
      </c>
      <c r="D136" s="116">
        <v>19.399999999999999</v>
      </c>
      <c r="E136" s="116">
        <v>19.399999999999999</v>
      </c>
      <c r="F136" s="12">
        <f t="shared" si="7"/>
        <v>0</v>
      </c>
      <c r="G136" s="49">
        <f t="shared" si="8"/>
        <v>0</v>
      </c>
      <c r="H136" s="5"/>
    </row>
    <row r="137" spans="1:8" ht="19.5" customHeight="1">
      <c r="A137" s="9" t="s">
        <v>218</v>
      </c>
      <c r="B137" s="53" t="s">
        <v>219</v>
      </c>
      <c r="C137" s="38" t="s">
        <v>36</v>
      </c>
      <c r="D137" s="116"/>
      <c r="E137" s="116"/>
      <c r="F137" s="12" t="str">
        <f t="shared" si="7"/>
        <v/>
      </c>
      <c r="G137" s="49" t="str">
        <f t="shared" si="8"/>
        <v/>
      </c>
      <c r="H137" s="5"/>
    </row>
    <row r="138" spans="1:8" ht="19.5" customHeight="1">
      <c r="A138" s="14" t="s">
        <v>220</v>
      </c>
      <c r="B138" s="52" t="s">
        <v>221</v>
      </c>
      <c r="C138" s="79" t="s">
        <v>275</v>
      </c>
      <c r="D138" s="116"/>
      <c r="E138" s="116"/>
      <c r="F138" s="12" t="str">
        <f t="shared" si="7"/>
        <v/>
      </c>
      <c r="G138" s="49" t="str">
        <f t="shared" si="8"/>
        <v/>
      </c>
      <c r="H138" s="5"/>
    </row>
    <row r="139" spans="1:8" ht="19.5" customHeight="1">
      <c r="A139" s="14" t="s">
        <v>222</v>
      </c>
      <c r="B139" s="52" t="s">
        <v>223</v>
      </c>
      <c r="C139" s="79" t="s">
        <v>213</v>
      </c>
      <c r="D139" s="116"/>
      <c r="E139" s="116"/>
      <c r="F139" s="12" t="str">
        <f t="shared" si="7"/>
        <v/>
      </c>
      <c r="G139" s="49" t="str">
        <f t="shared" si="8"/>
        <v/>
      </c>
      <c r="H139" s="5"/>
    </row>
    <row r="140" spans="1:8" ht="19.5" customHeight="1">
      <c r="A140" s="14" t="s">
        <v>224</v>
      </c>
      <c r="B140" s="52" t="s">
        <v>215</v>
      </c>
      <c r="C140" s="79" t="s">
        <v>213</v>
      </c>
      <c r="D140" s="116"/>
      <c r="E140" s="116"/>
      <c r="F140" s="12" t="str">
        <f t="shared" si="7"/>
        <v/>
      </c>
      <c r="G140" s="49" t="str">
        <f t="shared" si="8"/>
        <v/>
      </c>
      <c r="H140" s="5"/>
    </row>
    <row r="141" spans="1:8" ht="19.5" customHeight="1">
      <c r="A141" s="14" t="s">
        <v>225</v>
      </c>
      <c r="B141" s="52" t="s">
        <v>217</v>
      </c>
      <c r="C141" s="79" t="s">
        <v>213</v>
      </c>
      <c r="D141" s="116"/>
      <c r="E141" s="116"/>
      <c r="F141" s="12" t="str">
        <f t="shared" si="7"/>
        <v/>
      </c>
      <c r="G141" s="49" t="str">
        <f t="shared" si="8"/>
        <v/>
      </c>
      <c r="H141" s="5"/>
    </row>
    <row r="142" spans="1:8" ht="19.5" customHeight="1">
      <c r="A142" s="9" t="s">
        <v>226</v>
      </c>
      <c r="B142" s="65" t="s">
        <v>227</v>
      </c>
      <c r="C142" s="38" t="s">
        <v>36</v>
      </c>
      <c r="D142" s="116"/>
      <c r="E142" s="116"/>
      <c r="F142" s="12" t="str">
        <f t="shared" si="7"/>
        <v/>
      </c>
      <c r="G142" s="49" t="str">
        <f t="shared" si="8"/>
        <v/>
      </c>
      <c r="H142" s="5"/>
    </row>
    <row r="143" spans="1:8" ht="30.75" customHeight="1">
      <c r="A143" s="9" t="s">
        <v>228</v>
      </c>
      <c r="B143" s="80" t="s">
        <v>229</v>
      </c>
      <c r="C143" s="66" t="s">
        <v>36</v>
      </c>
      <c r="D143" s="67">
        <f>D104+D119+D122+D142+D132+D137</f>
        <v>21632.67</v>
      </c>
      <c r="E143" s="67">
        <f>E104+E119+E122+E142+E132+E137</f>
        <v>32918.076160000004</v>
      </c>
      <c r="F143" s="74">
        <f t="shared" si="7"/>
        <v>11285.406160000006</v>
      </c>
      <c r="G143" s="49">
        <f t="shared" si="8"/>
        <v>52.168346117238428</v>
      </c>
      <c r="H143" s="5"/>
    </row>
    <row r="144" spans="1:8" ht="18" customHeight="1">
      <c r="A144" s="9" t="s">
        <v>230</v>
      </c>
      <c r="B144" s="81" t="s">
        <v>231</v>
      </c>
      <c r="C144" s="38" t="s">
        <v>36</v>
      </c>
      <c r="D144" s="121">
        <v>196.41</v>
      </c>
      <c r="E144" s="122"/>
      <c r="F144" s="71">
        <f t="shared" si="7"/>
        <v>-196.41</v>
      </c>
      <c r="G144" s="82">
        <f t="shared" si="8"/>
        <v>-100</v>
      </c>
      <c r="H144" s="5"/>
    </row>
    <row r="145" spans="1:8" ht="18.75" customHeight="1">
      <c r="A145" s="9" t="s">
        <v>232</v>
      </c>
      <c r="B145" s="81" t="s">
        <v>233</v>
      </c>
      <c r="C145" s="38"/>
      <c r="D145" s="121"/>
      <c r="E145" s="122"/>
      <c r="F145" s="71" t="str">
        <f t="shared" si="7"/>
        <v/>
      </c>
      <c r="G145" s="82" t="str">
        <f t="shared" si="8"/>
        <v/>
      </c>
      <c r="H145" s="5"/>
    </row>
    <row r="146" spans="1:8" ht="30.75" hidden="1" customHeight="1">
      <c r="A146" s="14" t="s">
        <v>234</v>
      </c>
      <c r="B146" s="83" t="s">
        <v>235</v>
      </c>
      <c r="C146" s="38" t="s">
        <v>36</v>
      </c>
      <c r="D146" s="38"/>
      <c r="E146" s="12"/>
      <c r="F146" s="71" t="str">
        <f t="shared" si="7"/>
        <v/>
      </c>
      <c r="G146" s="82" t="str">
        <f t="shared" si="8"/>
        <v/>
      </c>
      <c r="H146" s="5"/>
    </row>
    <row r="147" spans="1:8" ht="30.75" hidden="1" customHeight="1">
      <c r="A147" s="14" t="s">
        <v>236</v>
      </c>
      <c r="B147" s="84" t="s">
        <v>237</v>
      </c>
      <c r="C147" s="38" t="s">
        <v>36</v>
      </c>
      <c r="D147" s="38"/>
      <c r="E147" s="85"/>
      <c r="F147" s="71" t="str">
        <f t="shared" si="7"/>
        <v/>
      </c>
      <c r="G147" s="82" t="str">
        <f t="shared" si="8"/>
        <v/>
      </c>
      <c r="H147" s="5"/>
    </row>
    <row r="148" spans="1:8" ht="30.75" hidden="1" customHeight="1">
      <c r="A148" s="14" t="s">
        <v>238</v>
      </c>
      <c r="B148" s="84" t="s">
        <v>239</v>
      </c>
      <c r="C148" s="38" t="s">
        <v>36</v>
      </c>
      <c r="D148" s="38"/>
      <c r="E148" s="85"/>
      <c r="F148" s="71" t="str">
        <f t="shared" si="7"/>
        <v/>
      </c>
      <c r="G148" s="82" t="str">
        <f t="shared" si="8"/>
        <v/>
      </c>
      <c r="H148" s="5"/>
    </row>
    <row r="149" spans="1:8" ht="37.5" hidden="1" customHeight="1">
      <c r="A149" s="14" t="s">
        <v>240</v>
      </c>
      <c r="B149" s="86" t="s">
        <v>241</v>
      </c>
      <c r="C149" s="87" t="s">
        <v>36</v>
      </c>
      <c r="D149" s="87"/>
      <c r="E149" s="88"/>
      <c r="F149" s="71" t="str">
        <f t="shared" si="7"/>
        <v/>
      </c>
      <c r="G149" s="82" t="str">
        <f t="shared" si="8"/>
        <v/>
      </c>
      <c r="H149" s="5"/>
    </row>
    <row r="150" spans="1:8" ht="30.75" hidden="1" customHeight="1">
      <c r="A150" s="14" t="s">
        <v>242</v>
      </c>
      <c r="B150" s="84" t="s">
        <v>243</v>
      </c>
      <c r="C150" s="38" t="s">
        <v>36</v>
      </c>
      <c r="D150" s="38"/>
      <c r="E150" s="85"/>
      <c r="F150" s="71" t="str">
        <f t="shared" si="7"/>
        <v/>
      </c>
      <c r="G150" s="82" t="str">
        <f t="shared" si="8"/>
        <v/>
      </c>
      <c r="H150" s="5"/>
    </row>
    <row r="151" spans="1:8" ht="24" customHeight="1">
      <c r="A151" s="9" t="s">
        <v>234</v>
      </c>
      <c r="B151" s="89" t="s">
        <v>244</v>
      </c>
      <c r="C151" s="90" t="s">
        <v>36</v>
      </c>
      <c r="D151" s="91">
        <f>D146+D144+D143+D102+D83+D145</f>
        <v>39875.709999999992</v>
      </c>
      <c r="E151" s="91">
        <f>E146+E144+E143+E102+E83+E145</f>
        <v>72072.071280000004</v>
      </c>
      <c r="F151" s="91">
        <f t="shared" si="7"/>
        <v>32196.361280000012</v>
      </c>
      <c r="G151" s="49">
        <f t="shared" si="8"/>
        <v>80.74178812113945</v>
      </c>
      <c r="H151" s="5"/>
    </row>
    <row r="152" spans="1:8" ht="18" customHeight="1">
      <c r="A152" s="14"/>
      <c r="B152" s="92" t="s">
        <v>245</v>
      </c>
      <c r="C152" s="38" t="s">
        <v>36</v>
      </c>
      <c r="D152" s="12">
        <f>D158*D155/1000</f>
        <v>0</v>
      </c>
      <c r="E152" s="12">
        <f>E158*E155/1000</f>
        <v>0</v>
      </c>
      <c r="F152" s="12" t="str">
        <f t="shared" si="7"/>
        <v/>
      </c>
      <c r="G152" s="49" t="str">
        <f t="shared" si="8"/>
        <v/>
      </c>
      <c r="H152" s="5"/>
    </row>
    <row r="153" spans="1:8" ht="18" customHeight="1">
      <c r="A153" s="14"/>
      <c r="B153" s="92" t="s">
        <v>246</v>
      </c>
      <c r="C153" s="38" t="s">
        <v>36</v>
      </c>
      <c r="D153" s="12">
        <f>D151-D152</f>
        <v>39875.709999999992</v>
      </c>
      <c r="E153" s="12">
        <f>E151-E152</f>
        <v>72072.071280000004</v>
      </c>
      <c r="F153" s="12">
        <f t="shared" si="7"/>
        <v>32196.361280000012</v>
      </c>
      <c r="G153" s="49">
        <f t="shared" si="8"/>
        <v>80.74178812113945</v>
      </c>
      <c r="H153" s="5"/>
    </row>
    <row r="154" spans="1:8" ht="21" customHeight="1">
      <c r="A154" s="9" t="s">
        <v>236</v>
      </c>
      <c r="B154" s="81" t="s">
        <v>247</v>
      </c>
      <c r="C154" s="36" t="s">
        <v>9</v>
      </c>
      <c r="D154" s="74">
        <f>D15</f>
        <v>23236</v>
      </c>
      <c r="E154" s="74">
        <f>E15</f>
        <v>21325.77</v>
      </c>
      <c r="F154" s="91">
        <f t="shared" si="7"/>
        <v>-1910.2299999999996</v>
      </c>
      <c r="G154" s="93">
        <f t="shared" si="8"/>
        <v>-8.2209932862799064</v>
      </c>
      <c r="H154" s="5"/>
    </row>
    <row r="155" spans="1:8" ht="22.5" customHeight="1">
      <c r="A155" s="14"/>
      <c r="B155" s="92" t="s">
        <v>245</v>
      </c>
      <c r="C155" s="36" t="s">
        <v>9</v>
      </c>
      <c r="D155" s="12">
        <f t="shared" ref="D155" si="9">D154*0.6</f>
        <v>13941.6</v>
      </c>
      <c r="E155" s="12">
        <f>E154*0.6</f>
        <v>12795.462</v>
      </c>
      <c r="F155" s="91">
        <f t="shared" si="7"/>
        <v>-1146.1380000000008</v>
      </c>
      <c r="G155" s="49">
        <f t="shared" si="8"/>
        <v>-8.2209932862799207</v>
      </c>
      <c r="H155" s="5"/>
    </row>
    <row r="156" spans="1:8" ht="19.5" customHeight="1">
      <c r="A156" s="14"/>
      <c r="B156" s="92" t="s">
        <v>246</v>
      </c>
      <c r="C156" s="36" t="s">
        <v>9</v>
      </c>
      <c r="D156" s="12">
        <f t="shared" ref="D156" si="10">D154*0.4</f>
        <v>9294.4</v>
      </c>
      <c r="E156" s="12">
        <f>E154*0.4</f>
        <v>8530.3080000000009</v>
      </c>
      <c r="F156" s="91">
        <f t="shared" si="7"/>
        <v>-764.09199999999873</v>
      </c>
      <c r="G156" s="49">
        <f t="shared" si="8"/>
        <v>-8.2209932862798922</v>
      </c>
      <c r="H156" s="5"/>
    </row>
    <row r="157" spans="1:8" ht="18.75" customHeight="1">
      <c r="A157" s="9" t="s">
        <v>238</v>
      </c>
      <c r="B157" s="81" t="s">
        <v>248</v>
      </c>
      <c r="C157" s="36" t="s">
        <v>249</v>
      </c>
      <c r="D157" s="74">
        <f>ROUND(D151/D154*1000,2)</f>
        <v>1716.12</v>
      </c>
      <c r="E157" s="74">
        <f>ROUND(E151/E154*1000,2)</f>
        <v>3379.58</v>
      </c>
      <c r="F157" s="74">
        <f t="shared" si="7"/>
        <v>1663.46</v>
      </c>
      <c r="G157" s="93">
        <f t="shared" si="8"/>
        <v>96.93145001515046</v>
      </c>
      <c r="H157" s="94"/>
    </row>
    <row r="158" spans="1:8" ht="18.75" customHeight="1">
      <c r="A158" s="14"/>
      <c r="B158" s="81" t="s">
        <v>245</v>
      </c>
      <c r="C158" s="36" t="s">
        <v>249</v>
      </c>
      <c r="D158" s="74"/>
      <c r="E158" s="74"/>
      <c r="F158" s="74" t="str">
        <f t="shared" si="7"/>
        <v/>
      </c>
      <c r="G158" s="93" t="str">
        <f t="shared" si="8"/>
        <v/>
      </c>
      <c r="H158" s="94"/>
    </row>
    <row r="159" spans="1:8" ht="18.75" customHeight="1">
      <c r="A159" s="36"/>
      <c r="B159" s="81" t="s">
        <v>246</v>
      </c>
      <c r="C159" s="36" t="s">
        <v>249</v>
      </c>
      <c r="D159" s="74">
        <f>ROUND(D153/D156*1000,2)</f>
        <v>4290.29</v>
      </c>
      <c r="E159" s="74">
        <f>ROUND(E153/E156*1000,2)</f>
        <v>8448.94</v>
      </c>
      <c r="F159" s="74">
        <f t="shared" si="7"/>
        <v>4158.6500000000005</v>
      </c>
      <c r="G159" s="93">
        <f t="shared" si="8"/>
        <v>96.931675947313607</v>
      </c>
      <c r="H159" s="95"/>
    </row>
    <row r="160" spans="1:8" ht="18.75" customHeight="1">
      <c r="A160" s="36"/>
      <c r="B160" s="92" t="s">
        <v>250</v>
      </c>
      <c r="C160" s="36" t="s">
        <v>13</v>
      </c>
      <c r="D160" s="44" t="str">
        <f>IF(D158=0,"",D159/D158)</f>
        <v/>
      </c>
      <c r="E160" s="44" t="str">
        <f>IF(E158=0,"",E159/E158)</f>
        <v/>
      </c>
      <c r="F160" s="12"/>
      <c r="G160" s="49"/>
      <c r="H160" s="5"/>
    </row>
    <row r="161" spans="1:12" ht="21" customHeight="1">
      <c r="A161" s="61">
        <v>33</v>
      </c>
      <c r="B161" s="81" t="s">
        <v>251</v>
      </c>
      <c r="C161" s="38" t="s">
        <v>36</v>
      </c>
      <c r="D161" s="12"/>
      <c r="E161" s="74"/>
      <c r="F161" s="91"/>
      <c r="G161" s="49"/>
      <c r="H161" s="5"/>
    </row>
    <row r="162" spans="1:12" ht="21" customHeight="1">
      <c r="A162" s="61">
        <v>34</v>
      </c>
      <c r="B162" s="81" t="s">
        <v>252</v>
      </c>
      <c r="C162" s="38" t="s">
        <v>36</v>
      </c>
      <c r="D162" s="96"/>
      <c r="E162" s="74"/>
      <c r="F162" s="96"/>
      <c r="G162" s="97"/>
      <c r="H162" s="5"/>
    </row>
    <row r="163" spans="1:12" ht="16.5" customHeight="1">
      <c r="A163" s="98"/>
      <c r="B163" s="99" t="s">
        <v>253</v>
      </c>
      <c r="C163" s="100"/>
      <c r="D163" s="101"/>
      <c r="E163" s="101"/>
      <c r="F163" s="102"/>
      <c r="G163" s="102"/>
      <c r="H163" s="5"/>
    </row>
    <row r="164" spans="1:12" ht="15.75">
      <c r="A164" s="98"/>
      <c r="B164" s="103" t="s">
        <v>254</v>
      </c>
      <c r="C164" s="127" t="s">
        <v>255</v>
      </c>
      <c r="D164" s="105">
        <f>D120/D12*1000</f>
        <v>35.000191343614866</v>
      </c>
      <c r="E164" s="105">
        <f>E120/E12*1000</f>
        <v>56.803895551430017</v>
      </c>
      <c r="F164" s="104"/>
      <c r="G164" s="97"/>
      <c r="H164" s="5"/>
    </row>
    <row r="165" spans="1:12" ht="15.75">
      <c r="A165" s="98"/>
      <c r="B165" s="103" t="s">
        <v>256</v>
      </c>
      <c r="C165" s="127" t="s">
        <v>257</v>
      </c>
      <c r="D165" s="105">
        <f>D133/D12*1000</f>
        <v>0.45004018215912134</v>
      </c>
      <c r="E165" s="105">
        <f>E133/E12*1000</f>
        <v>0.92840216950260634</v>
      </c>
      <c r="F165" s="106"/>
      <c r="G165" s="107"/>
      <c r="H165" s="5"/>
    </row>
    <row r="166" spans="1:12" ht="15.75">
      <c r="A166" s="98"/>
      <c r="B166" s="103" t="s">
        <v>276</v>
      </c>
      <c r="C166" s="127" t="s">
        <v>277</v>
      </c>
      <c r="D166" s="105">
        <f>D110/D12*1000</f>
        <v>285.71198959090731</v>
      </c>
      <c r="E166" s="105">
        <f>E110/E12*1000</f>
        <v>311.74167423441656</v>
      </c>
      <c r="F166" s="106"/>
      <c r="G166" s="107"/>
      <c r="H166" s="5"/>
    </row>
    <row r="167" spans="1:12" ht="15.75" customHeight="1">
      <c r="A167" s="98"/>
      <c r="B167" s="103" t="s">
        <v>278</v>
      </c>
      <c r="C167" s="127" t="s">
        <v>258</v>
      </c>
      <c r="D167" s="105">
        <f>D166*D170</f>
        <v>202.85551260954418</v>
      </c>
      <c r="E167" s="105">
        <f>E166*E170</f>
        <v>221.33658870643575</v>
      </c>
      <c r="F167" s="106"/>
      <c r="G167" s="107"/>
      <c r="H167" s="5"/>
    </row>
    <row r="168" spans="1:12" ht="18.75" hidden="1" customHeight="1">
      <c r="A168" s="98"/>
      <c r="B168" s="63" t="s">
        <v>279</v>
      </c>
      <c r="C168" s="127" t="s">
        <v>258</v>
      </c>
      <c r="D168" s="108"/>
      <c r="E168" s="108"/>
      <c r="F168" s="106"/>
      <c r="G168" s="107"/>
      <c r="H168" s="5"/>
      <c r="I168" s="109"/>
      <c r="J168" s="109"/>
      <c r="K168" s="109"/>
      <c r="L168" s="109"/>
    </row>
    <row r="169" spans="1:12" ht="18.75" hidden="1" customHeight="1">
      <c r="A169" s="98"/>
      <c r="B169" s="63" t="s">
        <v>280</v>
      </c>
      <c r="C169" s="127" t="s">
        <v>259</v>
      </c>
      <c r="D169" s="108"/>
      <c r="E169" s="108"/>
      <c r="F169" s="106"/>
      <c r="G169" s="107"/>
      <c r="H169" s="5"/>
      <c r="I169" s="109"/>
      <c r="J169" s="109"/>
      <c r="K169" s="109"/>
      <c r="L169" s="109"/>
    </row>
    <row r="170" spans="1:12" ht="15.75">
      <c r="A170" s="98"/>
      <c r="B170" s="63" t="s">
        <v>281</v>
      </c>
      <c r="C170" s="127"/>
      <c r="D170" s="123">
        <v>0.71</v>
      </c>
      <c r="E170" s="124">
        <v>0.71</v>
      </c>
      <c r="F170" s="104"/>
      <c r="G170" s="97"/>
      <c r="H170" s="16"/>
      <c r="I170" s="109"/>
      <c r="J170" s="109"/>
      <c r="K170" s="109"/>
      <c r="L170" s="109"/>
    </row>
    <row r="171" spans="1:12" ht="15.75" hidden="1">
      <c r="A171" s="98"/>
      <c r="B171" s="126" t="s">
        <v>282</v>
      </c>
      <c r="C171" s="127" t="s">
        <v>260</v>
      </c>
      <c r="D171" s="104"/>
      <c r="E171" s="104"/>
      <c r="F171" s="104"/>
      <c r="G171" s="97"/>
      <c r="H171" s="5"/>
      <c r="I171" s="109"/>
      <c r="J171" s="109"/>
      <c r="K171" s="109"/>
      <c r="L171" s="109"/>
    </row>
    <row r="172" spans="1:12" ht="18.75" customHeight="1"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</row>
    <row r="173" spans="1:12" s="109" customFormat="1" ht="15.75" customHeight="1">
      <c r="A173" s="1"/>
      <c r="B173" s="63" t="s">
        <v>261</v>
      </c>
      <c r="C173" s="110" t="s">
        <v>262</v>
      </c>
      <c r="D173" s="5"/>
      <c r="E173" s="124"/>
      <c r="F173" s="5"/>
      <c r="G173" s="111"/>
      <c r="H173" s="16"/>
      <c r="I173" s="2"/>
      <c r="J173" s="2"/>
      <c r="K173" s="2"/>
      <c r="L173" s="2"/>
    </row>
    <row r="174" spans="1:12" s="109" customFormat="1" ht="15.75" customHeight="1">
      <c r="A174" s="1"/>
      <c r="B174" s="63" t="s">
        <v>263</v>
      </c>
      <c r="C174" s="110" t="s">
        <v>264</v>
      </c>
      <c r="D174" s="5"/>
      <c r="E174" s="124"/>
      <c r="F174" s="112"/>
      <c r="G174" s="111"/>
      <c r="H174" s="5"/>
      <c r="I174" s="2"/>
      <c r="J174" s="2"/>
      <c r="K174" s="2"/>
      <c r="L174" s="2"/>
    </row>
    <row r="175" spans="1:12" s="109" customFormat="1" ht="15.75" customHeight="1">
      <c r="A175" s="1"/>
      <c r="B175" s="63" t="s">
        <v>265</v>
      </c>
      <c r="C175" s="110" t="s">
        <v>266</v>
      </c>
      <c r="D175" s="5"/>
      <c r="E175" s="125"/>
      <c r="F175" s="112"/>
      <c r="G175" s="111"/>
      <c r="H175" s="5"/>
      <c r="I175" s="2"/>
      <c r="J175" s="2"/>
      <c r="K175" s="2"/>
      <c r="L175" s="2"/>
    </row>
    <row r="176" spans="1:12" s="109" customFormat="1" ht="15.75" customHeight="1">
      <c r="A176" s="1"/>
      <c r="B176" s="63" t="s">
        <v>267</v>
      </c>
      <c r="C176" s="110" t="s">
        <v>268</v>
      </c>
      <c r="D176" s="5"/>
      <c r="E176" s="124"/>
      <c r="F176" s="5"/>
      <c r="G176" s="111"/>
      <c r="H176" s="5"/>
      <c r="I176" s="2"/>
      <c r="J176" s="2"/>
      <c r="K176" s="2"/>
      <c r="L176" s="2"/>
    </row>
    <row r="177" spans="1:14" s="109" customFormat="1" ht="15.75" customHeight="1">
      <c r="A177" s="1"/>
      <c r="B177" s="113"/>
      <c r="C177" s="114"/>
      <c r="I177" s="2"/>
      <c r="J177" s="2"/>
      <c r="K177" s="2"/>
      <c r="L177" s="2"/>
      <c r="M177" s="2"/>
      <c r="N177" s="2"/>
    </row>
    <row r="178" spans="1:14" ht="12.75" customHeight="1">
      <c r="A178" s="2"/>
      <c r="C178" s="2"/>
      <c r="F178" s="2"/>
      <c r="G178" s="2"/>
      <c r="H178" s="2"/>
    </row>
    <row r="179" spans="1:14" ht="12.75" customHeight="1">
      <c r="A179" s="2"/>
      <c r="C179" s="2"/>
      <c r="F179" s="2"/>
      <c r="G179" s="2"/>
      <c r="H179" s="2"/>
    </row>
    <row r="180" spans="1:14" ht="12.75" customHeight="1">
      <c r="A180" s="2"/>
    </row>
    <row r="181" spans="1:14" ht="12.75" customHeight="1">
      <c r="A181" s="2"/>
    </row>
  </sheetData>
  <mergeCells count="12">
    <mergeCell ref="A43:A44"/>
    <mergeCell ref="B43:B44"/>
    <mergeCell ref="C43:C44"/>
    <mergeCell ref="D43:G43"/>
    <mergeCell ref="I2:O2"/>
    <mergeCell ref="I3:O3"/>
    <mergeCell ref="A4:A5"/>
    <mergeCell ref="B4:B5"/>
    <mergeCell ref="C4:C5"/>
    <mergeCell ref="D4:G4"/>
    <mergeCell ref="I4:O4"/>
    <mergeCell ref="A2:H2"/>
  </mergeCells>
  <pageMargins left="0.39370078740157483" right="0" top="0.39370078740157483" bottom="0" header="0.31496062992125984" footer="0.31496062992125984"/>
  <pageSetup paperSize="9" scale="5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один вид топлива</vt:lpstr>
      <vt:lpstr>'один вид топлива'!Заголовки_для_печати</vt:lpstr>
      <vt:lpstr>'один вид топлива'!Область_печати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Новичкова</dc:creator>
  <cp:lastModifiedBy>Наталья</cp:lastModifiedBy>
  <cp:lastPrinted>2018-06-13T08:10:26Z</cp:lastPrinted>
  <dcterms:created xsi:type="dcterms:W3CDTF">2018-03-14T03:53:32Z</dcterms:created>
  <dcterms:modified xsi:type="dcterms:W3CDTF">2018-07-24T05:55:19Z</dcterms:modified>
</cp:coreProperties>
</file>